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tente\Documents\SiClient\GIOVELavoroTmp\"/>
    </mc:Choice>
  </mc:AlternateContent>
  <xr:revisionPtr revIDLastSave="0" documentId="13_ncr:1_{80938A3B-154F-4EE7-A6FB-1975044C87CF}" xr6:coauthVersionLast="36" xr6:coauthVersionMax="36" xr10:uidLastSave="{00000000-0000-0000-0000-000000000000}"/>
  <bookViews>
    <workbookView xWindow="0" yWindow="0" windowWidth="28800" windowHeight="12225"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ModelloPianoFlussiCassa_PEG!$A$1:$N$307</definedName>
  </definedNames>
  <calcPr calcId="191029"/>
</workbook>
</file>

<file path=xl/calcChain.xml><?xml version="1.0" encoding="utf-8"?>
<calcChain xmlns="http://schemas.openxmlformats.org/spreadsheetml/2006/main">
  <c r="M297" i="6" l="1"/>
  <c r="K297" i="6"/>
  <c r="I297" i="6"/>
  <c r="G297" i="6"/>
  <c r="N293" i="6"/>
  <c r="L293" i="6"/>
  <c r="J293" i="6"/>
  <c r="H293" i="6"/>
  <c r="H297" i="6" s="1"/>
  <c r="N284" i="6"/>
  <c r="N297" i="6" s="1"/>
  <c r="L284" i="6"/>
  <c r="L297" i="6" s="1"/>
  <c r="J284" i="6"/>
  <c r="J297" i="6" s="1"/>
  <c r="H284" i="6"/>
  <c r="N283" i="6"/>
  <c r="M283" i="6"/>
  <c r="M299" i="6" s="1"/>
  <c r="L283" i="6"/>
  <c r="K283" i="6"/>
  <c r="K299" i="6" s="1"/>
  <c r="J283" i="6"/>
  <c r="I283" i="6"/>
  <c r="I299" i="6" s="1"/>
  <c r="H283" i="6"/>
  <c r="G283" i="6"/>
  <c r="N281" i="6"/>
  <c r="M281" i="6"/>
  <c r="L281" i="6"/>
  <c r="K281" i="6"/>
  <c r="J281" i="6"/>
  <c r="I281" i="6"/>
  <c r="H281" i="6"/>
  <c r="G281" i="6"/>
  <c r="N275" i="6"/>
  <c r="M275" i="6"/>
  <c r="L275" i="6"/>
  <c r="K275" i="6"/>
  <c r="J275" i="6"/>
  <c r="I275" i="6"/>
  <c r="H275" i="6"/>
  <c r="G275" i="6"/>
  <c r="M270" i="6"/>
  <c r="K270" i="6"/>
  <c r="I270" i="6"/>
  <c r="G270" i="6"/>
  <c r="G299" i="6" s="1"/>
  <c r="N267" i="6"/>
  <c r="L267" i="6"/>
  <c r="J267" i="6"/>
  <c r="H267" i="6"/>
  <c r="N263" i="6"/>
  <c r="N270" i="6" s="1"/>
  <c r="L263" i="6"/>
  <c r="J263" i="6"/>
  <c r="J270" i="6" s="1"/>
  <c r="H263" i="6"/>
  <c r="N250" i="6"/>
  <c r="L250" i="6"/>
  <c r="L270" i="6" s="1"/>
  <c r="J250" i="6"/>
  <c r="H250" i="6"/>
  <c r="H270" i="6" s="1"/>
  <c r="M248" i="6"/>
  <c r="K248" i="6"/>
  <c r="I248" i="6"/>
  <c r="G248" i="6"/>
  <c r="N242" i="6"/>
  <c r="N248" i="6" s="1"/>
  <c r="L242" i="6"/>
  <c r="L248" i="6" s="1"/>
  <c r="J242" i="6"/>
  <c r="J248" i="6" s="1"/>
  <c r="H242" i="6"/>
  <c r="H248" i="6" s="1"/>
  <c r="N212" i="6"/>
  <c r="L212" i="6"/>
  <c r="J212" i="6"/>
  <c r="H212" i="6"/>
  <c r="N156" i="6"/>
  <c r="L156" i="6"/>
  <c r="J156" i="6"/>
  <c r="H156" i="6"/>
  <c r="N147" i="6"/>
  <c r="L147" i="6"/>
  <c r="J147" i="6"/>
  <c r="H147" i="6"/>
  <c r="N132" i="6"/>
  <c r="L132" i="6"/>
  <c r="J132" i="6"/>
  <c r="H132" i="6"/>
  <c r="N127" i="6"/>
  <c r="N303" i="6" s="1"/>
  <c r="L127" i="6"/>
  <c r="L303" i="6" s="1"/>
  <c r="J127" i="6"/>
  <c r="J303" i="6" s="1"/>
  <c r="H127" i="6"/>
  <c r="H303" i="6" s="1"/>
  <c r="M122" i="6"/>
  <c r="K122" i="6"/>
  <c r="I122" i="6"/>
  <c r="G122" i="6"/>
  <c r="N118" i="6"/>
  <c r="N122" i="6" s="1"/>
  <c r="L118" i="6"/>
  <c r="L122" i="6" s="1"/>
  <c r="J118" i="6"/>
  <c r="J122" i="6" s="1"/>
  <c r="H118" i="6"/>
  <c r="H122" i="6" s="1"/>
  <c r="N108" i="6"/>
  <c r="L108" i="6"/>
  <c r="J108" i="6"/>
  <c r="H108" i="6"/>
  <c r="N107" i="6"/>
  <c r="M107" i="6"/>
  <c r="M124" i="6" s="1"/>
  <c r="M126" i="6" s="1"/>
  <c r="M302" i="6" s="1"/>
  <c r="L107" i="6"/>
  <c r="K107" i="6"/>
  <c r="K124" i="6" s="1"/>
  <c r="K126" i="6" s="1"/>
  <c r="K302" i="6" s="1"/>
  <c r="J107" i="6"/>
  <c r="I107" i="6"/>
  <c r="I124" i="6" s="1"/>
  <c r="I126" i="6" s="1"/>
  <c r="H107" i="6"/>
  <c r="G107" i="6"/>
  <c r="G124" i="6" s="1"/>
  <c r="G126" i="6" s="1"/>
  <c r="G302" i="6" s="1"/>
  <c r="N102" i="6"/>
  <c r="M102" i="6"/>
  <c r="L102" i="6"/>
  <c r="K102" i="6"/>
  <c r="J102" i="6"/>
  <c r="I102" i="6"/>
  <c r="H102" i="6"/>
  <c r="G102" i="6"/>
  <c r="M97" i="6"/>
  <c r="L97" i="6"/>
  <c r="K97" i="6"/>
  <c r="I97" i="6"/>
  <c r="G97" i="6"/>
  <c r="N94" i="6"/>
  <c r="L94" i="6"/>
  <c r="J94" i="6"/>
  <c r="J97" i="6" s="1"/>
  <c r="H94" i="6"/>
  <c r="H97" i="6" s="1"/>
  <c r="N79" i="6"/>
  <c r="N97" i="6" s="1"/>
  <c r="L79" i="6"/>
  <c r="J79" i="6"/>
  <c r="H79" i="6"/>
  <c r="M77" i="6"/>
  <c r="K77" i="6"/>
  <c r="I77" i="6"/>
  <c r="G77" i="6"/>
  <c r="N69" i="6"/>
  <c r="N77" i="6" s="1"/>
  <c r="L69" i="6"/>
  <c r="L77" i="6" s="1"/>
  <c r="J69" i="6"/>
  <c r="J77" i="6" s="1"/>
  <c r="H69" i="6"/>
  <c r="H77" i="6" s="1"/>
  <c r="N61" i="6"/>
  <c r="L61" i="6"/>
  <c r="J61" i="6"/>
  <c r="H61" i="6"/>
  <c r="N53" i="6"/>
  <c r="L53" i="6"/>
  <c r="J53" i="6"/>
  <c r="H53" i="6"/>
  <c r="N52" i="6"/>
  <c r="M52" i="6"/>
  <c r="L52" i="6"/>
  <c r="K52" i="6"/>
  <c r="I52" i="6"/>
  <c r="G52" i="6"/>
  <c r="N30" i="6"/>
  <c r="L30" i="6"/>
  <c r="J30" i="6"/>
  <c r="J52" i="6" s="1"/>
  <c r="H30" i="6"/>
  <c r="H52" i="6" s="1"/>
  <c r="N29" i="6"/>
  <c r="M29" i="6"/>
  <c r="L29" i="6"/>
  <c r="K29" i="6"/>
  <c r="I29" i="6"/>
  <c r="G29" i="6"/>
  <c r="N17" i="6"/>
  <c r="L17" i="6"/>
  <c r="J17" i="6"/>
  <c r="J29" i="6" s="1"/>
  <c r="H17" i="6"/>
  <c r="H29" i="6" s="1"/>
  <c r="J102" i="4"/>
  <c r="J104" i="4" s="1"/>
  <c r="I102" i="4"/>
  <c r="I104" i="4" s="1"/>
  <c r="H102" i="4"/>
  <c r="H104" i="4" s="1"/>
  <c r="G102" i="4"/>
  <c r="G104" i="4" s="1"/>
  <c r="F102" i="4"/>
  <c r="F104" i="4" s="1"/>
  <c r="E102" i="4"/>
  <c r="E104" i="4" s="1"/>
  <c r="D102" i="4"/>
  <c r="C102" i="4"/>
  <c r="J98" i="4"/>
  <c r="I98" i="4"/>
  <c r="H98" i="4"/>
  <c r="G98" i="4"/>
  <c r="F98" i="4"/>
  <c r="E98" i="4"/>
  <c r="D98" i="4"/>
  <c r="D104" i="4" s="1"/>
  <c r="C98" i="4"/>
  <c r="C104" i="4" s="1"/>
  <c r="J92" i="4"/>
  <c r="I92" i="4"/>
  <c r="H92" i="4"/>
  <c r="G92" i="4"/>
  <c r="F92" i="4"/>
  <c r="E92" i="4"/>
  <c r="D92" i="4"/>
  <c r="C92" i="4"/>
  <c r="J87" i="4"/>
  <c r="I87" i="4"/>
  <c r="H87" i="4"/>
  <c r="G87" i="4"/>
  <c r="F87" i="4"/>
  <c r="E87" i="4"/>
  <c r="D87" i="4"/>
  <c r="C87" i="4"/>
  <c r="J81" i="4"/>
  <c r="I81" i="4"/>
  <c r="H81" i="4"/>
  <c r="G81" i="4"/>
  <c r="F81" i="4"/>
  <c r="E81" i="4"/>
  <c r="D81" i="4"/>
  <c r="C81" i="4"/>
  <c r="J66" i="4"/>
  <c r="J108" i="4" s="1"/>
  <c r="H66" i="4"/>
  <c r="H108" i="4" s="1"/>
  <c r="F66" i="4"/>
  <c r="F108" i="4" s="1"/>
  <c r="D66" i="4"/>
  <c r="D108" i="4" s="1"/>
  <c r="J61" i="4"/>
  <c r="I61" i="4"/>
  <c r="H61" i="4"/>
  <c r="G61" i="4"/>
  <c r="F61" i="4"/>
  <c r="E61" i="4"/>
  <c r="D61" i="4"/>
  <c r="C61" i="4"/>
  <c r="J58" i="4"/>
  <c r="I58" i="4"/>
  <c r="H58" i="4"/>
  <c r="G58" i="4"/>
  <c r="F58" i="4"/>
  <c r="E58" i="4"/>
  <c r="D58" i="4"/>
  <c r="D63" i="4" s="1"/>
  <c r="D65" i="4" s="1"/>
  <c r="D107" i="4" s="1"/>
  <c r="D109" i="4" s="1"/>
  <c r="C58" i="4"/>
  <c r="J53" i="4"/>
  <c r="I53" i="4"/>
  <c r="H53" i="4"/>
  <c r="G53" i="4"/>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J18" i="4"/>
  <c r="J17" i="4" s="1"/>
  <c r="J32" i="4" s="1"/>
  <c r="I18" i="4"/>
  <c r="I17" i="4" s="1"/>
  <c r="I32" i="4" s="1"/>
  <c r="H18" i="4"/>
  <c r="H17" i="4" s="1"/>
  <c r="H32" i="4" s="1"/>
  <c r="G18" i="4"/>
  <c r="G17" i="4" s="1"/>
  <c r="G32" i="4" s="1"/>
  <c r="F18" i="4"/>
  <c r="F17" i="4" s="1"/>
  <c r="F32" i="4" s="1"/>
  <c r="E18" i="4"/>
  <c r="E17" i="4" s="1"/>
  <c r="E32" i="4" s="1"/>
  <c r="D18" i="4"/>
  <c r="D17" i="4" s="1"/>
  <c r="D32" i="4" s="1"/>
  <c r="C18" i="4"/>
  <c r="C17" i="4" s="1"/>
  <c r="C32" i="4" s="1"/>
  <c r="L299" i="6" l="1"/>
  <c r="H63" i="4"/>
  <c r="H65" i="4" s="1"/>
  <c r="H107" i="4" s="1"/>
  <c r="H109" i="4" s="1"/>
  <c r="N299" i="6"/>
  <c r="H299" i="6"/>
  <c r="J63" i="4"/>
  <c r="J65" i="4" s="1"/>
  <c r="J107" i="4" s="1"/>
  <c r="J109" i="4" s="1"/>
  <c r="J299" i="6"/>
  <c r="H124" i="6"/>
  <c r="H126" i="6" s="1"/>
  <c r="H302" i="6" s="1"/>
  <c r="H304" i="6" s="1"/>
  <c r="E63" i="4"/>
  <c r="E65" i="4" s="1"/>
  <c r="E107" i="4" s="1"/>
  <c r="J124" i="6"/>
  <c r="J126" i="6" s="1"/>
  <c r="J302" i="6" s="1"/>
  <c r="J304" i="6" s="1"/>
  <c r="I302" i="6"/>
  <c r="L124" i="6"/>
  <c r="L126" i="6" s="1"/>
  <c r="L302" i="6" s="1"/>
  <c r="L304" i="6" s="1"/>
  <c r="I63" i="4"/>
  <c r="I65" i="4" s="1"/>
  <c r="I107" i="4" s="1"/>
  <c r="F63" i="4"/>
  <c r="F65" i="4" s="1"/>
  <c r="F107" i="4" s="1"/>
  <c r="F109" i="4" s="1"/>
  <c r="C63" i="4"/>
  <c r="C65" i="4" s="1"/>
  <c r="C107" i="4" s="1"/>
  <c r="G63" i="4"/>
  <c r="G65" i="4" s="1"/>
  <c r="G107" i="4" s="1"/>
  <c r="N124" i="6"/>
  <c r="N126" i="6" s="1"/>
  <c r="N302" i="6" s="1"/>
  <c r="N304" i="6" s="1"/>
</calcChain>
</file>

<file path=xl/sharedStrings.xml><?xml version="1.0" encoding="utf-8"?>
<sst xmlns="http://schemas.openxmlformats.org/spreadsheetml/2006/main" count="1233" uniqueCount="565">
  <si>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</si>
  <si>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</si>
  <si>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</si>
  <si>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</si>
  <si>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</si>
  <si>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</si>
  <si>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</si>
  <si>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</si>
  <si>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</si>
  <si>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</si>
  <si>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</si>
  <si>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</si>
  <si>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</si>
  <si>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</si>
  <si>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</si>
  <si>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</si>
  <si>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</si>
  <si>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</si>
  <si>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</si>
  <si>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</si>
  <si>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</si>
  <si>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</si>
  <si>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</si>
  <si>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</si>
  <si>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</si>
  <si>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</si>
  <si>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</si>
  <si>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</si>
  <si>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</si>
  <si>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</si>
  <si>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</si>
  <si>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</si>
  <si>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</si>
  <si>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</si>
  <si>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</si>
  <si>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</si>
  <si>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</si>
  <si>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</si>
  <si>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</si>
  <si>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</si>
  <si>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</si>
  <si>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</si>
  <si>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</si>
  <si>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</si>
  <si>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</si>
  <si>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</si>
  <si>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</si>
  <si>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</si>
  <si>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</si>
  <si>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</si>
  <si>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</si>
  <si>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</si>
  <si>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</si>
  <si>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</si>
  <si>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</si>
  <si>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</si>
  <si>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</si>
  <si>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</si>
  <si>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</si>
  <si>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</si>
  <si>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</si>
  <si>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</si>
  <si>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</si>
  <si>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</si>
  <si>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</si>
  <si>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</si>
  <si>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</si>
  <si>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</si>
  <si>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</si>
  <si>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</si>
  <si>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</si>
  <si>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</si>
  <si>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</si>
  <si>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</si>
  <si>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</si>
  <si>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</si>
  <si>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</si>
  <si>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</si>
  <si>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</si>
  <si>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</si>
  <si>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</si>
  <si>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</si>
  <si>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</si>
  <si>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</si>
  <si>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</si>
  <si>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</si>
  <si>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</si>
  <si>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</si>
  <si>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</si>
  <si>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</si>
  <si>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</si>
  <si>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</si>
  <si>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</si>
  <si>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</si>
  <si>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</si>
  <si>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</si>
  <si>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</si>
  <si>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</si>
  <si>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</si>
  <si>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</si>
  <si>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</si>
  <si>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</si>
  <si>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</si>
  <si>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</si>
  <si>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</si>
  <si>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</si>
  <si>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</si>
  <si>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</si>
  <si>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</si>
  <si>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</si>
  <si>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</si>
  <si>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</si>
  <si>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</si>
  <si>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</si>
  <si>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</si>
  <si>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</si>
  <si>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</si>
  <si>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</si>
  <si>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</si>
  <si>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</si>
  <si>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</si>
  <si>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</si>
  <si>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</si>
  <si>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</si>
  <si>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</si>
  <si>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</si>
  <si>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</si>
  <si>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</si>
  <si>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</si>
  <si>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</si>
  <si>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</si>
  <si>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</si>
  <si>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</si>
  <si>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</si>
  <si>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</si>
  <si>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</si>
  <si>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</si>
  <si>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</si>
  <si>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</si>
  <si>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Tributo comunale sui rifiuti e sui servizi</t>
  </si>
  <si>
    <t>E.1.01.01.61.000</t>
  </si>
  <si>
    <t>Imposta di soggiorno</t>
  </si>
  <si>
    <t>E.1.01.01.41.000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</si>
  <si>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</si>
  <si>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</si>
  <si>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</si>
  <si>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</si>
  <si>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</si>
  <si>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</si>
  <si>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</si>
  <si>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</si>
  <si>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</si>
  <si>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</si>
  <si>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</si>
  <si>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</si>
  <si>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</si>
  <si>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</si>
  <si>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</si>
  <si>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</si>
  <si>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</si>
  <si>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</si>
  <si>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</si>
  <si>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</si>
  <si>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</si>
  <si>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</si>
  <si>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</si>
  <si>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</si>
  <si>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</si>
  <si>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</si>
  <si>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</si>
  <si>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</si>
  <si>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</si>
  <si>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</si>
  <si>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</si>
  <si>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</si>
  <si>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</si>
  <si>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</si>
  <si>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</si>
  <si>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</si>
  <si>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</si>
  <si>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</si>
  <si>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</si>
  <si>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</si>
  <si>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E.1.01.01.99.000</t>
  </si>
  <si>
    <t>Altre imposte, tasse e proventi assimilati n.a.c.</t>
  </si>
  <si>
    <t>E.1.01.01.08.000</t>
  </si>
  <si>
    <t>Imposta comunale sugli immobili (ICI)</t>
  </si>
  <si>
    <t>E.1.01.01.51.000</t>
  </si>
  <si>
    <t>Tassa smaltimento rifiuti solidi urbani</t>
  </si>
  <si>
    <t>E.1.01.01.76.000</t>
  </si>
  <si>
    <t>Tributo per i servizi indivisibili (TASI)</t>
  </si>
  <si>
    <t/>
  </si>
  <si>
    <t>Altro...</t>
  </si>
  <si>
    <t>1.0101 - 1007/1007/1 - RECUPERO EVASIONE IMU</t>
  </si>
  <si>
    <t>E.1.01.01.06.000 - Imposta municipale propria</t>
  </si>
  <si>
    <t>E.1.01.01.06.002 - Imposte municipale propria riscosse a seguito di attività di verifica e controllo</t>
  </si>
  <si>
    <t>Dodicesimi</t>
  </si>
  <si>
    <t>1.0101 - 1007/1007/97 - RECUPERO EVASIONE ICI</t>
  </si>
  <si>
    <t>E.1.01.01.08.000 - Imposta comunale sugli immobili (ICI)</t>
  </si>
  <si>
    <t>E.1.01.01.08.002 - Imposta comunale sugli immobili (ICI) riscossa a seguito di attività di verifica e controllo</t>
  </si>
  <si>
    <t>1.0101 - 1007/1007/98 - IMPOSTA COMUNALE SUGLI IMMOBILI - IMU ANNI PRECEDENTI (somme erroneamente versate)</t>
  </si>
  <si>
    <t>E.1.01.01.06.001 - Imposta municipale propria riscossa a seguito dell'attività ordinaria di gestione</t>
  </si>
  <si>
    <t>Manuale</t>
  </si>
  <si>
    <t>1.0101 - 1007/1007/99 - IMPOSTA COMUNALE SUGLI IMMOBILI + TASI</t>
  </si>
  <si>
    <t xml:space="preserve"> - </t>
  </si>
  <si>
    <t>1.0101 - 1025/1025/1 - RECUPERO EVASIONE TARI</t>
  </si>
  <si>
    <t>E.1.01.01.51.000 - Tassa smaltimento rifiuti solidi urbani</t>
  </si>
  <si>
    <t>E.1.01.01.51.002 - Tassa smaltimento rifiuti solidi urbani riscossa a seguito di attività di verifica e controllo</t>
  </si>
  <si>
    <t>Semestrale</t>
  </si>
  <si>
    <t>1.0101 - 1027/1027/99 - MAGGIORI INTROITI TRIBUTI ANNI PRECEDENTI</t>
  </si>
  <si>
    <t>E.1.01.01.99.000 - Altre imposte, tasse e proventi assimilati n.a.c.</t>
  </si>
  <si>
    <t>1.0101 - 1028/1028/1 - RECUPERO EVASIONE TASI</t>
  </si>
  <si>
    <t>E.1.01.01.76.000 - Tributo per i servizi indivisibili (TASI)</t>
  </si>
  <si>
    <t>E.1.01.01.76.002 - Tributo per i servizi indivisibili (TASI) riscosso a seguito di attività di verifica e controllo</t>
  </si>
  <si>
    <t>1.0101 - 1028/1028/2 - TASI ANNI PRECEDENTI ((somme erroneamente versate))</t>
  </si>
  <si>
    <t>1.0101 - 1029/1029/99 - TARI</t>
  </si>
  <si>
    <t>E.1.01.01.61.000 - Tributo comunale sui rifiuti e sui servizi</t>
  </si>
  <si>
    <t>Percentuale</t>
  </si>
  <si>
    <t>1.0101 - 1128/1128/99 - IMPOSTA DI SOGGIORNO</t>
  </si>
  <si>
    <t>E.1.01.01.41.000 - Imposta di soggiorno</t>
  </si>
  <si>
    <t>2.0101 - 2004/2004/99 - CONTRIBUTO STATALE COMPENSATIVO PER IMPOSTA SULLA PUBBLICITA'</t>
  </si>
  <si>
    <t>E.2.01.01.02.000 - Trasferimenti correnti da Amministrazioni Locali</t>
  </si>
  <si>
    <t>E.2.01.01.02.001 - Trasferimenti correnti da Regioni e province autonome</t>
  </si>
  <si>
    <t>2.0101 - 2010/2/1 - CONTRIBUTO STATALE PER SERVIZI INDISPENSABILI</t>
  </si>
  <si>
    <t>2.0101 - 2010/2/2 - CONTRIBUTO STATALE PER CENTRI ESTIVI</t>
  </si>
  <si>
    <t>E.2.01.01.01.000 - Trasferimenti correnti da Amministrazioni Centrali</t>
  </si>
  <si>
    <t>E.2.01.01.01.001 - Trasferimenti correnti da Ministeri</t>
  </si>
  <si>
    <t>2.0101 - 2012/2012/1 - CONTRIBUTI STATALI PER CONTRATTI SEGRETARI COMUNALI</t>
  </si>
  <si>
    <t>2.0101 - 2060/2060/99 - TRASFERIMENTI REGIONALI SENZA VINCOLO DI DESTINAZIONE</t>
  </si>
  <si>
    <t>2.0101 - 2061/2061/1 - TRASFERIMENTO STRAORDINARIO CORRENTE A  FAVORE DEI COMUNI -ART.38 L.R 12/2023 2 AGOSTO 2023 N.12</t>
  </si>
  <si>
    <t>2.0101 - 2063/2063/7 - TRASFERIMENTO DAL COMUNE DI CHAMPORCHER PER SERVIZIO ASSOCIATO POLIZIA LOCALE</t>
  </si>
  <si>
    <t>E.2.01.01.02.003 - Trasferimenti correnti da Comuni</t>
  </si>
  <si>
    <t>2.0101 - 2068/2068/1 - TRASFERIMENTI REGIONE PER CONCORSO SPESA PUBBLICA</t>
  </si>
  <si>
    <t>2.0101 - 2068/2068/99 - TRASFERIMENTI REGIONE PER TRASFERIMENTI RISORSE STATALI O COMPENSATIVE</t>
  </si>
  <si>
    <t>2.0101 - 2069/2069/99 - TRASFERIMENTI REGIONALI COMPENSATIVI  DERIVANTI DALL'ESCUSIONE ICI PRIMA CASA ICI PRIMA CASA</t>
  </si>
  <si>
    <t>2.0101 - 2073/2073/1 - TRASFERIMENTO STRAORDINARIO CORRENTE A PARZIALE COPERTURA INCREMENTO SPESE DI PERSONALE articolo 2 della legge regionale 29 luglio 2024, n. 12</t>
  </si>
  <si>
    <t>2.0101 - 2073/2073/99 - TRASFERIMENTO REGIONALE PER MINOR GETTITO RELATIVO ALL'ADDIZIONALE COMUNALE SUL CONSUMO DELL'ENERGIA ELETTRICA</t>
  </si>
  <si>
    <t>2.0101 - 2074/2074/99 - TRASFERIMENTI COMUNITA MONTANA PER SERVIZI DIVERSI</t>
  </si>
  <si>
    <t>E.2.01.01.02.006 - Trasferimenti correnti da Comunità Montane</t>
  </si>
  <si>
    <t>2.0101 - 2075/2075/99 - INTROITO RIMBORSO SPESE ELEZIONI</t>
  </si>
  <si>
    <t>2.0101 - 2079/2079/99 - TRASFERIMENTI REGIONALI PER MAGGIORE GETTITO IMU</t>
  </si>
  <si>
    <t>2.0101 - 2080/2080/99 - CONTRIBUTO DAL BIM</t>
  </si>
  <si>
    <t>2.0101 - 2083/2083/3 - PROGETTO "TRANSIT" COFINANZIAMENTO 20% FINANZIATO CON FONDO ROTAZIONE - PROGRAMMA INTERREG ALCOTRA 2021/2027 - CUP J39G23000090007 - COMUNE DI BARD CAPOFILA</t>
  </si>
  <si>
    <t xml:space="preserve">2.0105 - 2083/2083/1 - PROGETTO "TRANSIT" 80% FINANZIATO CON FONDI FESR UE - PROGRAMMA INTERREG ALCOTRA 2021/2027 - CUP J39G23000090007 - COMUNE DI BARD CAPOFILA
</t>
  </si>
  <si>
    <t>E.2.01.05.01.000 - Trasferimenti correnti dall'Unione Europea</t>
  </si>
  <si>
    <t>E.2.01.05.01.004 - Fondo europeo di sviluppo regionale (FESR)</t>
  </si>
  <si>
    <t xml:space="preserve">2.0105 - 2083/2083/2 - PROGETTO "TRANSIT" 80% FINANZIATO CON FONDI FESR UE - PROGRAMMA INTERREG ALCOTRA 2021/2027 - CUP J39G23000090007 - ASSOCIAZIONE FORTE DI BARD
</t>
  </si>
  <si>
    <t>2.0105 - 2083/2083/5 - PROGETTO "TRANSIT" 80% FINANZIATO CON FONDI FESR UE - PROGRAMMA INTERREG ALCOTRA 2021/2027 - CUP J39G23000090007 - COMUNE DI AVRIEUX</t>
  </si>
  <si>
    <t>2.0105 - 2083/2083/6 - PROGETTO "TRANSIT" 80% FINANZIATO CON FONDI FESR UE - PROGRAMMA INTERREG ALCOTRA 2021/2027 - CUP J39G23000090007 - COMUNE DI AUSSOIS</t>
  </si>
  <si>
    <t>3.0100 - 3001/3001/99 - DIRITTI DI SEGRETERIA</t>
  </si>
  <si>
    <t>E.3.01.02.01.000 - Entrate dalla vendita di servizi</t>
  </si>
  <si>
    <t>3.0100 - 3002/3002/99 - DIRITTI DI SEGRETERIA SU CONCESSIONI COMUNALI</t>
  </si>
  <si>
    <t>3.0100 - 3004/3004/99 - DIRITTI PER RILASCIO CARTE D'IDENTITA'</t>
  </si>
  <si>
    <t>3.0100 - 3044/3044/99 - CANONE PATRIMONIALE DI CONCESSIONE, AUTORIZZAZIONE O ESPOSIZIONE PUBBLICITARIA</t>
  </si>
  <si>
    <t>E.3.01.03.01.000 - Canoni e concessioni e diritti reali di godimento</t>
  </si>
  <si>
    <t>E.3.01.03.01.002 - Canone occupazione spazi e aree pubbliche</t>
  </si>
  <si>
    <t>3.0100 - 3045/3045/99 - PROVENTI DA PRESTAZIONI RESE A SEV  PER GESTIONE SERVIZIO IDRICO</t>
  </si>
  <si>
    <t>3.0100 - 3063/3063/99 - FITTI REALI DI FABBRICATI</t>
  </si>
  <si>
    <t>E.3.01.03.02.000 - Fitti, noleggi e locazioni</t>
  </si>
  <si>
    <t>3.0100 - 3143/3143/99 - CONCESSIONI SERVIZI CIMITERIALI</t>
  </si>
  <si>
    <t>3.0200 - 3008/3008/99 - SANZIONI AMMINISTRATIVE PER VIOLAZIONI DI REGOLAMENTI COMUNALI</t>
  </si>
  <si>
    <t>E.3.02.02.01.000 - Proventi da multe, ammende, sanzioni e oblazioni a carico delle famiglie</t>
  </si>
  <si>
    <t>3.0200 - 3009/3009/99 - SANZIONI PER VIOLAZIONI CODICE DELLA STRADA</t>
  </si>
  <si>
    <t>E.3.02.02.01.004 - Proventi da multe e sanzioni per violazioni delle norme del codice della strada a carico delle famiglie</t>
  </si>
  <si>
    <t>3.0200 - 3010/3010/90 - SANZIONI, INTERESSI E REC. SPESE ACCERTAMENTI TARI</t>
  </si>
  <si>
    <t>E.3.02.02.01.999 - Proventi da altre multe, ammende, sanzioni e oblazioni a carico delle famiglie</t>
  </si>
  <si>
    <t>3.0200 - 3010/3010/99 - SANZIONI, INTERESSI E REC. SPESE ACCERTAMENTI IMU E TASI</t>
  </si>
  <si>
    <t>3.0300 - 3081/3081/99 - INTERESSI ATTIVI SULLE GIACENZE DI CASSA</t>
  </si>
  <si>
    <t>E.3.03.03.04.000 - Interessi attivi da depositi bancari o postali</t>
  </si>
  <si>
    <t>E.3.03.03.04.001 - Interessi attivi da depositi bancari o postali</t>
  </si>
  <si>
    <t>3.0500 - 3002/3002/1 - DIRITTI DI STATO CIVILE</t>
  </si>
  <si>
    <t>E.3.05.99.99.000 - Altre entrate correnti n.a.c.</t>
  </si>
  <si>
    <t>E.3.05.99.99.999 - Altre entrate correnti n.a.c.</t>
  </si>
  <si>
    <t>3.0500 - 3072/3072/99 - SOVRACCANONI SULLE CONCESSIONI DI GRANDI DERIVAZIONI D'ACQUA</t>
  </si>
  <si>
    <t>3.0500 - 3130/3130/99 - COMPONENTI PEREQUATIVE ARERA su TARI</t>
  </si>
  <si>
    <t>3.0500 - 3138/3138/99 - INTROITI E RIMBORSI DIVERSI</t>
  </si>
  <si>
    <t>3.0500 - 3142/3142/99 - INTROITI E RIMBORSI DA STRUTTURE COMUNALI  SALONE PER GRUPPI+ MAISON BLEUE</t>
  </si>
  <si>
    <t>3.0500 - 3143/3143/1 - INTROITI PER QUOTA DIPENDENTI SERVIZIO MENSA</t>
  </si>
  <si>
    <t>3.0500 - 3525/3525/99 - FONDI INCENTIVANTI UFFICIO TECNICO</t>
  </si>
  <si>
    <t>E.3.05.99.02.000 - Fondi incentivanti il personale (art. 113 del d.lgs. 50/2016)</t>
  </si>
  <si>
    <t>E.3.05.99.02.001 - Fondi incentivanti il personale (art. 113 del d.lgs. 50/2016)</t>
  </si>
  <si>
    <t>4.0200 - 4050/4050/3 - Contributo Effocientamento Energetico   art. 1 commi 29 e 29 bis L.160 2019 confluito nel PNRR -Misura M2C4-2.2  (d.m 6/08/2021) ANNO 2023 - CUP J33I22000220006;RIFUNZIONALIZZAZIONE ALBERGO STENDHAL LOTTO A</t>
  </si>
  <si>
    <t>E.4.02.01.01.000 - Contributi agli investimenti da Amministrazioni Centrali</t>
  </si>
  <si>
    <t>E.4.02.01.01.001 - Contributi agli investimenti da Ministeri</t>
  </si>
  <si>
    <t>4.0200 - 4054/4054/99 - CONTRIBUTO PER REALIZZAZIONE DI INVESTIMENTI PER LA MESSA IN SICUREZZA DI SCUOLE ,STRADE , EDIFICI PUBBLICI E PATRIM.COMUNALE (ART. 30, COMMA 14 BIS, DEL D.L 30.4.202019  N. 34 CONVERTITO , CON MODIFICAZIONI DALLA L.28/6/2019 N.58</t>
  </si>
  <si>
    <t>4.0200 - 4055/4055/99 - TRASFERIMENTI DAL BIM PER LAVORI DI RECUPERO OPERA DI PRESA RETE ACQUEDOTTISTICA ALTOBARD</t>
  </si>
  <si>
    <t>E.4.02.01.02.000 - Contributi agli investimenti da Amministrazioni Locali</t>
  </si>
  <si>
    <t>E.4.02.01.02.018 - Contributi agli investimenti da Consorzi di enti locali</t>
  </si>
  <si>
    <t>4.0200 - 4057/4057/7 - TRASFERIMENTO REGIONALE PER ADEGUAMENTO RISTRUTTURAZIONE E REALIZZAZIONE OPERE MINORI DI PUBBLICA UTILITA' ART 27 L.R 22/2021</t>
  </si>
  <si>
    <t>E.4.02.01.02.001 - Contributi agli investimenti da Regioni e province autonome</t>
  </si>
  <si>
    <t>4.0200 - 4059/4059/1 - CONTRIBUTO STATALE ART. 1 COMMA 139 E SEGUENTI LEGGE 145/2018 (PASSERELLA)</t>
  </si>
  <si>
    <t>4.0200 - 4060/4060/1 - CONTRIBUTO L 30.12.2021 N.234 ART.1 COMMI DA 407 A 413, MANUTENZIONE STRAORDINARIA DELLE STRADE COMUNALI, DEI MARCIAPIEDI E DELL'ARREDO URBANO</t>
  </si>
  <si>
    <t>E.4.02.01.01.999 - Contributi agli investimenti da altre Amministrazioni Centrali n.a.c.</t>
  </si>
  <si>
    <t>4.0200 - 4064/4064/1 - MISURA 1.4.1 ESPERIENZA DEL CITTADINO NEI SERVIZI PUBBLICI COMUNI M1C1 PNRR 1.4 SERVIZI E CITTADINANZA DIGITALE J31F22001550006</t>
  </si>
  <si>
    <t>4.0200 - 4065/4065/1 - MISURA 1.4.1 ESPERIENZA DEL CITTADINO NEI SERVIZI PUBBLICI COMUNI M1C1 PNRR 1.4 SERVIZI E CITTADINANZA DIGITALE  CUP J31F22001550006 ( risparmi da destinare ad altre attivita' digitali)</t>
  </si>
  <si>
    <t>4.0200 - 4070/4070/2 - AVVISO MISURA 1.4.4 ESTENSIONE DELL'UTILIZZO DELL'ANAGRAFE NAZIONALE DIGITALE (ANPR) - ADESIONE ALLO STATO CIVILE DIGITALE (ANSC) CUP J31F24000300006</t>
  </si>
  <si>
    <t>4.0200 - 4070/4070/3 - RISPARMI DA Inv.to 1.4 SERVIZI E CITTADINANZA DIGITALE-MISURA 1.4.4 Est. utilizzo anagrafe nazionale digitale (ANPR)-Adesione allo Stato Civile digitale (ANSC)-M1C1 PNRR FINANZIATO DALL’UNIONE EUROPEA - Next Generation EU-CUP J51F24001140006</t>
  </si>
  <si>
    <t>4.0200 - 4083/4083/2 - PROGETTO "TRANSIT" FINANZIATO CON FONDI FESR UE - PROGRAMMA INTERREG ALCOTRA 2021/2027 - CUP J39G23000090007 -  TRASFERIMENTO COMPETENZA ASSOCIAZIONE FORTE DI BARD</t>
  </si>
  <si>
    <t>E.4.02.05.03.000 - Fondo europeo di sviluppo regionale (FESR)</t>
  </si>
  <si>
    <t>E.4.02.05.03.001 - Fondo europeo di sviluppo regionale (FESR)</t>
  </si>
  <si>
    <t>4.0300 - 4083/4083/1 - PROGETTO "TRANSIT" FINANZIATO CON FONDI FESR UE - PROGRAMMA INTERREG ALCOTRA 2021/2027 - CUP J39G23000090007 - COMUNE DI BARD CAPOFILA</t>
  </si>
  <si>
    <t>E.4.03.14.01.000 - Altri trasferimenti in conto capitale dall'Unione Europea</t>
  </si>
  <si>
    <t>E.4.03.14.01.001 - Altri trasferimenti in conto capitale dall'Unione Europea</t>
  </si>
  <si>
    <t>4.0500 - 4035/4035/99 - PROVENTI DERIVANTI DALLE CONCESSIONI EDILIZIE</t>
  </si>
  <si>
    <t>E.4.05.01.01.000 - Permessi di costruire</t>
  </si>
  <si>
    <t>E.4.05.01.01.001 - Permessi di costruire</t>
  </si>
  <si>
    <t>4.0500 - 4037/4037/1 - FONDO INCENTIVANTE UFFICIO TECNICO (INNOVAZIONE)</t>
  </si>
  <si>
    <t>E.4.05.04.99.000 - Altre entrate in conto capitale n.a.c.</t>
  </si>
  <si>
    <t>E.4.05.04.99.999 - Altre entrate in conto capitale n.a.c.</t>
  </si>
  <si>
    <t>9.0100 - 6001/6001/99 -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</si>
  <si>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</si>
  <si>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</si>
  <si>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</si>
  <si>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LAVORO DIPENDENTE</t>
  </si>
  <si>
    <t>E.9.01.02.01.000 - Ritenute erariali su redditi da lavoro dipendente per conto terzi</t>
  </si>
  <si>
    <t>E.9.01.02.01.001 - Ritenute erariali su redditi da lavoro dipendente per conto terzi</t>
  </si>
  <si>
    <t>9.0100 - 6002/6002/2 - RITENUTE ERARIALI- LAVORO PROFESSIONISTI</t>
  </si>
  <si>
    <t>E.9.01.03.01.000 - Ritenute erariali su redditi da lavoro autonomo per conto terzi</t>
  </si>
  <si>
    <t>E.9.01.03.01.001 - Ritenute erariali su redditi da lavoro autonomo per conto terzi</t>
  </si>
  <si>
    <t>9.0100 - 6002/6002/3 - RITENUTE ERARIALI- SPLIT PAYMENT</t>
  </si>
  <si>
    <t>E.9.01.01.02.000 - Ritenute per scissione contabile IVA (split payment)</t>
  </si>
  <si>
    <t>E.9.01.01.02.001 - Ritenute per scissione contabile IVA (split payment)</t>
  </si>
  <si>
    <t>9.0100 - 6003/6003/99 - ALTRE RITENUTE AL PERSONALE PER CONTO DI TERZI</t>
  </si>
  <si>
    <t>E.9.01.02.99.000 - Altre ritenute al personale dipendente per conto di terzi</t>
  </si>
  <si>
    <t>E.9.01.02.99.999 - Altre ritenute al personale dipendente per conto di terzi</t>
  </si>
  <si>
    <t>9.0100 - 6006/6006/99 - RIMBORSO DI ANTICIPAZIONI DI FONDI PER IL SERVIZIO DI ECONOMATO</t>
  </si>
  <si>
    <t>E.9.01.99.03.000 - Rimborso di fondi economali e carte aziendali</t>
  </si>
  <si>
    <t>E.9.01.99.03.001 - Rimborso di fondi economali e carte aziendali</t>
  </si>
  <si>
    <t>9.0100 - 6007/6007/1 - Recupero pagamento doppio</t>
  </si>
  <si>
    <t>E.9.01.99.99.000 - Altre entrate per partite di giro diverse</t>
  </si>
  <si>
    <t>E.9.01.99.99.999 - Altre entrate per partite di giro diverse</t>
  </si>
  <si>
    <t>9.0100 - 6008/6008/1 - OPERAZIONE CONTABILE PER RIDURRE CASSA VINCOLATA</t>
  </si>
  <si>
    <t>E.9.01.99.06.000 - Entrate derivanti dalla gestione degli incassi vincolati degli enti locali</t>
  </si>
  <si>
    <t>E.9.01.99.06.001 - Destinazione incassi vincolati a spese correnti ai sensi dell’art. 195 del TUEL</t>
  </si>
  <si>
    <t>9.0100 - 6008/6008/2 - OPERAZIONE CONTABILE PER INCREMENTARE LA CASSA VINCOLATA</t>
  </si>
  <si>
    <t>E.9.01.99.06.002 - Reintegro incassi vincolati ai sensi dell’art. 195 del TUEL</t>
  </si>
  <si>
    <t>9.0200 - 6004/6004/99 - DEPOSITI CAUZIONALI</t>
  </si>
  <si>
    <t>E.9.02.04.01.000 - Costituzione di depositi cauzionali o contrattuali di terzi</t>
  </si>
  <si>
    <t>E.9.02.04.01.001 - Costituzione di depositi cauzionali o contrattuali di terzi</t>
  </si>
  <si>
    <t>9.0200 - 6005/6005/99 - RIMBORSO SPESE PER SERVIZI PER CONTO DI TERZI</t>
  </si>
  <si>
    <t>E.9.02.99.99.000 - Altre entrate per conto terzi</t>
  </si>
  <si>
    <t>E.9.02.99.99.999 - Altre entrate per conto terzi</t>
  </si>
  <si>
    <t>9.0200 - 6007/6007/99 - DEPOSITI PER SPESE CONTRATTUALI</t>
  </si>
  <si>
    <t>01.02.1 - 10401/10401/1 - PERSONALE-SEGRETERIA CDC 110</t>
  </si>
  <si>
    <t>U.1.01.01.01.000 - Retribuzioni in denaro</t>
  </si>
  <si>
    <t>01.02.1 - 10401/10401/5 - CONTRIBUTI-SEGRETERIA CDC 110</t>
  </si>
  <si>
    <t>U.1.01.02.01.000 - Contributi sociali effettivi a carico dell'ente</t>
  </si>
  <si>
    <t>01.02.1 - 10401/10401/20 - ARRETRATI CONTRATTUALI PERSONALE DIPENDENTE</t>
  </si>
  <si>
    <t>U.1.01.01.01.001 - Arretrati per anni precedenti corrisposti al personale a tempo indeterminato</t>
  </si>
  <si>
    <t>01.02.1 - 10403/10403/33 - FONDO WELFARE INTEGRATIVO</t>
  </si>
  <si>
    <t>U.1.01.01.01.004 - Indennità ed altri compensi, esclusi i rimborsi spesa per missione, corrisposti al personale a tempo indeterminato</t>
  </si>
  <si>
    <t>01.03.1 - 10401/10401/2 - PERSONALE-SERVIZIO FINANZIARIO  CDC 120</t>
  </si>
  <si>
    <t>01.03.1 - 10401/10401/6 - CONTRIBUTI-SERVIZIO FINANZIARIO  CDC 120</t>
  </si>
  <si>
    <t>01.06.1 - 10401/10401/4 - PERSONALE-SERVIZIO TECNICO  CDC 140</t>
  </si>
  <si>
    <t>01.06.1 - 10401/10401/8 - CONTRIBUTI-SERVIZIO TECNICO  CDC 140</t>
  </si>
  <si>
    <t>01.06.1 - 10401/10401/15 - FONDI INCENTIVANTI UFFICIO TECNICO</t>
  </si>
  <si>
    <t>01.07.1 - 10401/10401/16 - PERSONALE STRAORDINARIO ELEZIONI</t>
  </si>
  <si>
    <t>U.1.01.01.01.003 - Straordinario per il personale a tempo indeterminato</t>
  </si>
  <si>
    <t>01.10.1 - 10401/10401/12 - PERSONALE-RETRIBUZIONE DA FONDO CDC 110</t>
  </si>
  <si>
    <t>01.10.1 - 10401/10401/14 - CONTRIBUTI-RETRIBUZIONE DA FONDO CDC 110</t>
  </si>
  <si>
    <t>03.01.1 - 10401/10401/3 - PERSONALE-SERVIZIO VIGILANZA   CDC 130</t>
  </si>
  <si>
    <t>03.01.1 - 10401/10401/7 - CONTRIBUTI-SERVIZIO VIGILANZA   CDC 130</t>
  </si>
  <si>
    <t>01.01.1 - 10405/10405/5 - IRAP AMMINISTRATORI CDC 105</t>
  </si>
  <si>
    <t>U.1.02.01.01.000 - Imposta regionale sulle attività produttive (IRAP)</t>
  </si>
  <si>
    <t>U.1.02.01.01.001 - Imposta regionale sulle attività produttive (IRAP)</t>
  </si>
  <si>
    <t>01.02.1 - 10405/10405/1 - IRAP SEGRETERIA CDC 110</t>
  </si>
  <si>
    <t>01.02.1 - 10405/10405/9 - BOLLI E TASSE AUTO</t>
  </si>
  <si>
    <t>U.1.02.01.09.000 - Tassa di circolazione dei veicoli a motore (tassa automobilistica)</t>
  </si>
  <si>
    <t>U.1.02.01.09.001 - Tassa di circolazione dei veicoli a motore (tassa automobilistica)</t>
  </si>
  <si>
    <t>01.02.1 - 10405/10405/10 - IRAP FONDO UNICO AZIENDALE CDC 110</t>
  </si>
  <si>
    <t>01.03.1 - 10405/10405/2 - IRAP SERVIZI FINANZIARI CDC 120</t>
  </si>
  <si>
    <t>01.03.1 - 10405/10405/6 - IMPOSTE E TASSE DIVERSE  CDC 110</t>
  </si>
  <si>
    <t>U.1.02.01.02.000 - Imposta di registro e di bollo</t>
  </si>
  <si>
    <t>U.1.02.01.02.001 - Imposta di registro e di bollo</t>
  </si>
  <si>
    <t>01.06.1 - 10405/10405/4 - IRAP SERVIZI TECNICI CDC 140</t>
  </si>
  <si>
    <t>03.01.1 - 10405/10405/3 - IRAP SERVIZI VIGILANZA CDC 130</t>
  </si>
  <si>
    <t>01.01.1 - 10102/10102/2 - ALTRI ONERI DI GESTIONE CDC 105</t>
  </si>
  <si>
    <t>U.1.03.02.02.000 - Organizzazione eventi, pubblicità e servizi per trasferta</t>
  </si>
  <si>
    <t>01.01.1 - 10102/10102/6 - PRESTAZIONE DI SERVIZIO E CONSULENZA E PRESTAZIONI PROFESSIONALI</t>
  </si>
  <si>
    <t>U.1.03.02.99.000 - Altri servizi</t>
  </si>
  <si>
    <t>01.01.1 - 10402/10402/1 - COMPENSO AMMINISTRATORI CDC 105</t>
  </si>
  <si>
    <t>U.1.03.02.01.000 - Organi e incarichi istituzionali dell'amministrazione</t>
  </si>
  <si>
    <t>01.01.1 - 10402/10402/39 - ALTRI ONERI DI GESTIONE PER SPESE ELETTORALI CDC 110</t>
  </si>
  <si>
    <t>01.02.1 - 10402/10402/11 - MENSA DIPENDENTI CDC  110</t>
  </si>
  <si>
    <t>U.1.03.02.14.000 - Servizi di ristorazione</t>
  </si>
  <si>
    <t>01.02.1 - 10402/10402/26 - CARBURANTE MACCHINA PUNTO CDC 155</t>
  </si>
  <si>
    <t>U.1.03.01.02.000 - Altri beni di consumo</t>
  </si>
  <si>
    <t>01.02.1 - 10402/10402/40 - PRESTAZIONI DI SERVIZI CDC 155 AUTOMEZZI</t>
  </si>
  <si>
    <t>U.1.03.02.09.000 - Manutenzione ordinaria e riparazioni</t>
  </si>
  <si>
    <t>01.02.1 - 10402/10402/41 - NOLEGGIO FOTOCOPIATORE UFFICI COMUNALI</t>
  </si>
  <si>
    <t>U.1.03.02.05.000 - Utenze e canoni</t>
  </si>
  <si>
    <t>U.1.03.02.05.999 - Utenze e canoni per altri servizi n.a.c.</t>
  </si>
  <si>
    <t>01.02.1 - 10402/10402/43 - Incarichi professionali per Servizi generali</t>
  </si>
  <si>
    <t>U.1.03.02.11.000 - Prestazioni professionali e specialistiche</t>
  </si>
  <si>
    <t>U.1.03.02.11.999 - Altre prestazioni professionali e specialistiche n.a.c.</t>
  </si>
  <si>
    <t>01.03.1 - 10402/10402/2 - PRODOTTI PER UFFICIO CDC 110</t>
  </si>
  <si>
    <t>01.03.1 - 10402/10402/5 - COMPENSO AL  REVISORE DEI CONTI CDC 110</t>
  </si>
  <si>
    <t>01.03.1 - 10402/10402/8 - SPESE POSTALI CDC 110</t>
  </si>
  <si>
    <t>U.1.03.02.16.000 - Servizi amministrativi</t>
  </si>
  <si>
    <t>01.03.1 - 10402/10402/10 - SERVIZI TESORERIA CDC110</t>
  </si>
  <si>
    <t>U.1.03.02.17.000 - Servizi finanziari</t>
  </si>
  <si>
    <t>01.03.1 - 10402/10402/13 - ALTRE UTENZE CDC 110</t>
  </si>
  <si>
    <t>01.03.1 - 10402/10402/15 - PRESTAZIONI PROFESSIONALI IVA -INVENTARIO- PRIVACY CDC 120</t>
  </si>
  <si>
    <t>01.03.1 - 10402/10402/17 - PRESTAZIONI DI SERVIZI UFFICIO TRIBUTI   CDC121</t>
  </si>
  <si>
    <t>01.05.1 - 10302/10302/2 - ACQUISTO MATERIALE  CDC 150 PATRIMONIO</t>
  </si>
  <si>
    <t>01.05.1 - 10302/10302/39 - PRESTAZIONI DI SERVIZI CDC 150 PATRIMONIO</t>
  </si>
  <si>
    <t>01.05.1 - 10302/10302/40 - MANUTENZIONI ORDINARIE E RIPARAZIONI PATRIMONIO</t>
  </si>
  <si>
    <t>01.05.1 - 10402/10402/24 - ENERGIA ELETTRICA CDC 150</t>
  </si>
  <si>
    <t>01.05.1 - 10402/10402/25 - AFFITTI PASSIVI CDC 150 MAGAZZINO CVA</t>
  </si>
  <si>
    <t>U.1.03.02.07.000 - Utilizzo di beni di terzi</t>
  </si>
  <si>
    <t>01.05.1 - 10402/10402/37 - ENERGIA ELETTRICA  CDC 446 UFFICIO POSTALE</t>
  </si>
  <si>
    <t>01.05.1 - 10402/10402/38 - AFFITTI PASSIVI CDC446 UFFICIO POSTALE</t>
  </si>
  <si>
    <t>01.06.1 - 10302/10302/22 - PRESTAZIONI DI SERVIZI CDC 145 SPAZI PER L'ATTIVITA' DELL'ENTE</t>
  </si>
  <si>
    <t>01.06.1 - 10302/10302/23 - RIMBORSI AD ESPERTI COMMISSIONE EDILIZIA</t>
  </si>
  <si>
    <t>U.1.03.02.01.002 - Organi istituzionali dell'amministrazione - Rimborsi</t>
  </si>
  <si>
    <t>01.06.1 - 10402/10402/21 - PULIZIE LOCALI</t>
  </si>
  <si>
    <t>01.06.1 - 10402/10402/22 - ENERGIA ELETTRICA CDC 145</t>
  </si>
  <si>
    <t>01.06.1 - 10402/10402/23 - GAS CDC 145</t>
  </si>
  <si>
    <t>01.08.1 - 10402/10402/4 - SERVIZI  SISTEMA INFORMATICO CDC 110</t>
  </si>
  <si>
    <t>U.1.03.02.19.000 - Servizi informatici e di telecomunicazioni</t>
  </si>
  <si>
    <t>01.08.1 - 10402/10402/12 - TELEFONO E SERVIZI TELEMATICI CDC 110</t>
  </si>
  <si>
    <t>01.10.1 - 10402/10402/6 - SERVIZI - INCARICO MEDICO DEL LAVORO CDC 110</t>
  </si>
  <si>
    <t>U.1.03.02.01.008 - Compensi agli organi istituzionali di revisione, di controllo ed altri incarichi istituzionali dell'amministrazione</t>
  </si>
  <si>
    <t>01.10.1 - 10402/10402/9 - FORMAZIONE ED AGGIORNAMENTO CDEC110</t>
  </si>
  <si>
    <t>U.1.03.02.04.000 - Acquisto di servizi per formazione e addestramento del personale dell'ente</t>
  </si>
  <si>
    <t>03.01.1 - 10402/10402/45 - PRESTAZIONI DI SERVIZI CDC 130</t>
  </si>
  <si>
    <t>05.02.1 - 10202/10202/1 - PROGETTO "TRANSIT" FINANZIATO CON FONDI FESR UE - PROGRAMMA INTERREG ALCOTRA 2021/2027 - CUP J39G23000090007 -  SPESE DI GESTIONE PROGETTO (SUPPORTO AL COORDINAMENTO+RENDICONTAZIONE)</t>
  </si>
  <si>
    <t>05.02.1 - 10202/10202/2 - SERVIZI DI SUPPORTO AI SERVIZI FINANZIARI CORRELATI ALLA REALIZZAZIONE DEL PROGETTO TRANSIT (SPESA FINANZIATA CON RISORSE PROPRIE DELL'ENTE LIBERATE DA COSTI FORFETTARI PERSONALE OGGETTO DI COFINANZIAMENTO E COPERTI DA FONDO ROTAZIONE)</t>
  </si>
  <si>
    <t>05.02.1 - 10202/10202/3 - SERVIZIO DI SUPPORTO GIURIDICO CORRELATO ALLA REALIZZAZIONE DEL PROGETTO TRANSIT (SPESA FINANZIATA CON RISORSE PROPRIE DELL'ENTE LIBERATE DA COSTI FORFETTARI PERSONALE OGGETTO DI COFINANZIAMENTO E COPERTI DA FONDO ROTAZIONE)</t>
  </si>
  <si>
    <t>05.02.1 - 10202/10202/4 - PROGETTO "TRANSIT" FINANZIATO CON FONDI FESR UE - PROGRAMMA INTERREG ALCOTRA 2021/2027 - CUP J39G23000090007 -  SPESE PER CERTIFICATORE</t>
  </si>
  <si>
    <t>U.1.03.02.11.008 - Prestazioni di natura contabile, tributaria e del lavoro</t>
  </si>
  <si>
    <t>05.02.1 - 10202/10202/5 - PROGETTO "TRANSIT" FINANZIATO CON FONDI FESR UE - PROGRAMMA INTERREG ALCOTRA 2021/2027 - CUP J39G23000090007 -  SPESE PER COMUNICAZIONE E PROMOZIONE</t>
  </si>
  <si>
    <t>U.1.03.02.02.999 - Altre spese per relazioni pubbliche, convegni e mostre, pubblicità n.a.c</t>
  </si>
  <si>
    <t>05.02.1 - 10202/10202/6 - PROGETTO "TRANSIT" FINANZIATO CON FONDI FESR UE - PROGRAMMA INTERREG ALCOTRA 2021/2027 - CUP J39G23000090007 -  SPESE PER ATTIVITA' IMPRESA CULTURALE</t>
  </si>
  <si>
    <t>U.1.03.02.02.005 - Organizzazione e partecipazione a manifestazioni e convegni</t>
  </si>
  <si>
    <t>05.02.1 - 10202/10202/7 - PROGETTO "TRANSIT" FINANZIATO CON FONDI FESR UE - PROGRAMMA INTERREG ALCOTRA 2021/2027 - CUP J39G23000090007 -  SPESE PER SVILUPPO E MONITORAGGIO BUSINESS PLAN E ELABORAZIONE MODELLO GESTIONALE</t>
  </si>
  <si>
    <t>05.02.1 - 10202/10202/8 - SPESE PER SVILUPPO E MONITORAGGIO BUSINESS PLAN CORRELATI ALLA REALIZZAZIONE DEL PROGETTO TRANSIT (SPESA FINANZIATA CON RISORSE PROPRIE DELL'ENTE LIBERATE DA COSTI FORFETTARI AMMINISTRATIVI OGGETTO DI COFINANZIAMENTO E COPERTI DA FONDO ROTAZIONE)</t>
  </si>
  <si>
    <t>05.02.1 - 10202/10202/9 - PROGETTO "TRANSIT" FINANZIATO CON QUOTA COFINANZIAMENTO (FONDO ROTAZIONE) RELATIVA  AL RIMBORSO FORFETTARIO SPESE DI VIAGGIO E TRASFERTE- PROGRAMMA INTERREG ALCOTRA 2021/2027 - CUP J39G23000090007 -  SPESE PER TRASFERTE</t>
  </si>
  <si>
    <t>U.1.03.02.02.001 - Rimborso per viaggio e trasloco</t>
  </si>
  <si>
    <t>05.02.1 - 10202/10202/14 - PROGETTO "TRANSIT" FINANZIATO CON QUOTA COFINANZIAMENTO (FONDO ROTAZIONE) RELATIVA  ALLE ECONOMIE DA RIMBORSO FORFETTARIO SPESE DI VIAGGIO E TRASFERTE- PROGRAMMA INTERREG ALCOTRA 2021/2027 - CUP J39G23000090007 - SPESE PER ATTIVITA' CULTURALI</t>
  </si>
  <si>
    <t>U.1.03.02.99.999 - Altri servizi diversi n.a.c.</t>
  </si>
  <si>
    <t>05.02.1 - 10302/10302/66 - PRESTAZIONI DI SERVIZIO UFFICIO TECNICO</t>
  </si>
  <si>
    <t>07.01.1 - 10102/10102/3 - ORGANIZZAZIONE MANIFESTAZIONI  TURISMO 440</t>
  </si>
  <si>
    <t>09.02.1 - 10302/10302/9 - ACQUISTO  MATERIALE  CDC 320 GIARDINI ED AREE VERDI</t>
  </si>
  <si>
    <t>09.02.1 - 10302/10302/11 - PRESTAZIONI DI SERVIZI CDC 320 GIARDINI ED AREE VERDI</t>
  </si>
  <si>
    <t>09.04.1 - 10402/10402/34 - ACQUEDOTTO CDC 325</t>
  </si>
  <si>
    <t>10.05.1 - 10302/10302/3 - ACQUISTO DI MATERIALE  CDC 305 STRADE E SEGNALETICA</t>
  </si>
  <si>
    <t>10.05.1 - 10302/10302/4 - CARBURANTE AUTOMEZZI CDC 305</t>
  </si>
  <si>
    <t>10.05.1 - 10302/10302/5 - SERVIZIO SGOMBERO NEVE  CDC 307</t>
  </si>
  <si>
    <t>10.05.1 - 10302/10302/51 - PRESTAZIONI DI SERVIZI CDC 315 ILLUMINAZIONE PUBBLICA</t>
  </si>
  <si>
    <t>U.1.03.02.09.005 - Manutenzione ordinaria e riparazioni di attrezzature</t>
  </si>
  <si>
    <t>10.05.1 - 10402/10402/30 - ENERGIA ELETTRICA CDC 315</t>
  </si>
  <si>
    <t>12.02.1 - 10402/10402/36 - AFFITTI PASSIVI CDC 426 ARER</t>
  </si>
  <si>
    <t>12.09.1 - 10402/10402/35 - ENERGIA ELETTRICA CDC 425 CIMITERO</t>
  </si>
  <si>
    <t>01.02.1 - 10403/10403/1 - TRASFERIMENTI SEZIONE CIRCOSCRIZIONALE VERRES</t>
  </si>
  <si>
    <t>U.1.04.01.02.000 - Trasferimenti correnti a Amministrazioni Locali</t>
  </si>
  <si>
    <t>01.02.1 - 10403/10403/2 - CONVENZIONE SEGRETERIA ED UFFICIO TECNICO  CON I COMUNI DI HONE-CHAMPORCHER E PONTBOSET</t>
  </si>
  <si>
    <t>01.02.1 - 10403/10403/5 - QUOTA AGENZIA DEI SEGRETARI DIRITTI CDC 110</t>
  </si>
  <si>
    <t>01.02.1 - 10403/10403/21 - TRASFERIMENTI AL COMUNE DI AOSTA PER SPESE COMMISSIONE ELETTORALE CIRCONDARIALE</t>
  </si>
  <si>
    <t>U.1.04.01.02.003 - Trasferimenti correnti a Comuni</t>
  </si>
  <si>
    <t>01.03.1 - 10203/10203/5 - CONCORSO ALLA FINANZA PUBBLICA - TRASFERIMENTO ALLA REGIONE</t>
  </si>
  <si>
    <t>U.1.04.01.02.001 - Trasferimenti correnti a Regioni e province autonome</t>
  </si>
  <si>
    <t>01.03.1 - 10405/10405/40 - RESTITUZIONE FONDI COVID NON UTILIZZATI</t>
  </si>
  <si>
    <t>U.1.04.01.01.000 - Trasferimenti correnti a Amministrazioni Centrali</t>
  </si>
  <si>
    <t>U.1.04.01.01.020 - Trasferimenti correnti al Ministero dell'economia in attuazione di norme in materia di contenimento di spesa</t>
  </si>
  <si>
    <t>01.06.1 - 10403/10403/23 - CONVENZIONE UFFICIO TECNICO COMUNI HONE-CHAMPORCHER E PONTBOSET</t>
  </si>
  <si>
    <t>01.10.1 - 10403/10403/3 - FONDO MOBILITA' SEGRETARI CDC 110</t>
  </si>
  <si>
    <t>01.10.1 - 10403/10403/4 - FONDI DISTACCHI SINDACALI CDC 110</t>
  </si>
  <si>
    <t>01.10.1 - 10403/10403/27 - TRASFERIMENTI CORRENTI AL COMUNE DI CHAMPORCHER PER CONTRATTI DI LAVORO FLESSIBILE</t>
  </si>
  <si>
    <t>04.01.1 - 10403/10403/9 - SCUOLA MATERNA CDC 205</t>
  </si>
  <si>
    <t>04.02.1 - 10403/10403/10 - SCUOLA ELEMENTARE CDC 210</t>
  </si>
  <si>
    <t>04.06.1 - 10403/10403/12 - MENSA SCOLASTICA CDC 225</t>
  </si>
  <si>
    <t>05.02.1 - 10202/10202/10 - PROGETTO "TRANSIT" FINANZIATO CON FONDI FESR UE - PROGRAMMA INTERREG ALCOTRA 2021/2027 - CUP J39G23000090007 -  TRASFERIMENTO DI COMPETENZA ASSOCIAZIONE FORTE DI BARD</t>
  </si>
  <si>
    <t>U.1.04.05.04.000 - Trasferimenti correnti al Resto del Mondo</t>
  </si>
  <si>
    <t>U.1.04.05.04.001 - Trasferimenti correnti al Resto del Mondo</t>
  </si>
  <si>
    <t>05.02.1 - 10202/10202/12 - PROGETTO "TRANSIT" FINANZIATO CON FONDI FESR UE - PROGRAMMA INTERREG ALCOTRA 2021/2027 - CUP J39G23000090007 -  TRASFERIMENTO COMPETENZA COMUNE AVRIEUX</t>
  </si>
  <si>
    <t>05.02.1 - 10202/10202/13 - PROGETTO "TRANSIT" FINANZIATO CON FONDI FESR UE - PROGRAMMA INTERREG ALCOTRA 2021/2027 - CUP J39G23000090007 -  TRASFERIMENTO COMPETENZA COMUNE AUSSOIS</t>
  </si>
  <si>
    <t>05.02.1 - 10203/10203/6 - Progetto "Transit" finanziato con quota cofinanziamento (fondo rotazione) – Trasferimenti per incentivi funzioni tecniche.</t>
  </si>
  <si>
    <t>07.01.1 - 10103/10103/1 - TRASFERIMENTI ORDINARI AD ENTI  CDC 105</t>
  </si>
  <si>
    <t>U.1.04.01.04.000 - Trasferimenti correnti a organismi interni e/o unità locali della amministrazione</t>
  </si>
  <si>
    <t>U.1.04.01.04.001 - Trasferimenti correnti a organismi interni e/o unità locali della amministrazione</t>
  </si>
  <si>
    <t>07.01.1 - 10103/10103/38 - TRASFERIMENTI CORRENTI QUOTA GAL</t>
  </si>
  <si>
    <t>U.1.04.01.02.018 - Trasferimenti correnti a Consorzi di enti locali</t>
  </si>
  <si>
    <t xml:space="preserve">09.03.1 - 10403/10403/16 - TRASFERIMENTI ALLA COMUNITA' MONTANA CDC 345 SERVIZIO RSU
</t>
  </si>
  <si>
    <t>09.03.1 - 10403/10403/30 - TRASFERIMENTO AD ARERA COMPONENTI PEREQUATIVE TARI</t>
  </si>
  <si>
    <t>U.1.04.01.01.006 - Trasferimenti correnti a enti di regolazione dell'attività economica</t>
  </si>
  <si>
    <t>12.01.1 - 10403/10403/7 - SERVIZIO LUDOTECA CDC 203</t>
  </si>
  <si>
    <t>18.01.1 - 10403/10403/20 - CDC 127 GESTIONE ASSOCIATA SERVIZI COMUNITA' MONTANA  TRASFERIMENTI CORRENTI</t>
  </si>
  <si>
    <t>01.04.1 - 10405/10405/7 - RIMBORSI DI ENTRATE  NON DOVUTE CDC 120</t>
  </si>
  <si>
    <t>U.1.09.02.01.000 - Rimborsi di imposte e tasse di natura corrente</t>
  </si>
  <si>
    <t>01.02.1 - 10402/10402/7 - ASSICURAZIONEI PATRIMONIO E TUTELA LEGALE</t>
  </si>
  <si>
    <t>U.1.10.04.01.000 - Premi di assicurazione contro i danni</t>
  </si>
  <si>
    <t>01.02.1 - 10402/10402/28 - ASSICURAZIONI  AUTO</t>
  </si>
  <si>
    <t>10.05.1 - 10405/10405/11 - RIMBORSO SPESE PER LA TELEFONIA MOBILE OPERAIO E AGENTE DI POLIZIA</t>
  </si>
  <si>
    <t>U.1.10.99.99.000 - Altre spese correnti n.a.c.</t>
  </si>
  <si>
    <t>U.1.10.99.99.999 - Altre spese correnti n.a.c.</t>
  </si>
  <si>
    <t>12.02.1 - 10402/10402/14 - ALTRI ONERI DI GESTIONE CDC 110 SPESE ARER</t>
  </si>
  <si>
    <t>20.01.1 - 10106/10106/3 - FONDO DI RISERVA DI CASSA</t>
  </si>
  <si>
    <t>U.1.10.01.01.000 - Fondo di riserva</t>
  </si>
  <si>
    <t>U.1.10.01.01.001 - Fondi di riserva</t>
  </si>
  <si>
    <t>01.05.2 - 20301/20301/7 - CDC 529 RISTRUTTURAZIONE IMMOBILI DI PROPRIETA' COMUNALE</t>
  </si>
  <si>
    <t>U.2.02.01.04.000 - Impianti e macchinari</t>
  </si>
  <si>
    <t>01.05.2 - 20301/20301/46 - FONDO INCENTIVI UFFICIO TECNICO (INNOVAZIONE)</t>
  </si>
  <si>
    <t>U.2.02.01.07.000 - Hardware</t>
  </si>
  <si>
    <t>U.2.02.01.07.999 - Hardware n.a.c.</t>
  </si>
  <si>
    <t>01.05.2 - 20301/20301/47 - REALIZZAZIONE OPERE FINANZIATE CON CONTRIBUTO ART 27 L.R 22/2021</t>
  </si>
  <si>
    <t>U.2.02.03.99.000 - Spese di investimento per beni immateriali n.a.c.</t>
  </si>
  <si>
    <t>U.2.02.03.99.001 - Spese di investimento per beni immateriali n.a.c.</t>
  </si>
  <si>
    <t>01.05.2 - 20301/20301/49 - MANUTENZIONE STRAORDINARIA PATRIMONIO COMUNALE</t>
  </si>
  <si>
    <t>U.2.02.01.09.000 - Beni immobili</t>
  </si>
  <si>
    <t>U.2.02.01.09.999 - Beni immobili n.a.c.</t>
  </si>
  <si>
    <t>01.05.2 - 20301/20301/50 - INVESTIMENTI PER LA VALORIZZAZIONE DEL BORGO</t>
  </si>
  <si>
    <t>01.05.2 - 20301/20301/70 - Software (patrimonio)</t>
  </si>
  <si>
    <t>U.2.02.03.02.000 - Software</t>
  </si>
  <si>
    <t>U.2.02.03.02.002 - Acquisto software</t>
  </si>
  <si>
    <t>01.07.2 - 20201/20201/1 - AVVISO MISURA 1.4.4 ESTENSIONE DELL'UTILIZZO DELL'ANAGRAFE NAZIONALE DIGITALE (ANPR) - ADESIONE ALLO STATO CIVILE DIGITALE (ANSC) CUP J31F24000300006</t>
  </si>
  <si>
    <t>U.2.02.03.02.001 - Sviluppo software e manutenzione evolutiva</t>
  </si>
  <si>
    <t>01.07.2 - 20201/20201/2 - INVESTIMENTI ICT FINANZIATI CON RISPARMI DA AVVISO MISURA 1.4.4 ESTENSIONE DELL'UTILIZZO DELL'ANAGRAFE NAZIONALE DIGITALE (ANPR) - ADESIONE ALLO STATO CIVILE DIGITALE (ANSC) CUP J31F24000300006</t>
  </si>
  <si>
    <t>01.11.2 - 20202/20202/3 - AVVISO MISURA 1.4.1 ESPERIENZA DEL CITTADINO NEI SERVIZI PUBBLICI M1C1 PNRR 1.4 SERVIZI E CITTADINANZA DIGITALE  CUPJ31F22001550006</t>
  </si>
  <si>
    <t>03.02.2 - 20301/20301/44 - IMPLEMENTAZIONE DI UN NUOVO SISTEMA DI VIDEOSORVEGLIANZA IN CLOUD  (finanziato con risparmi pa digitale)</t>
  </si>
  <si>
    <t>U.2.02.01.99.000 - Altri beni materiali</t>
  </si>
  <si>
    <t>U.2.02.01.99.999 - Altri beni materiali diversi</t>
  </si>
  <si>
    <t>05.02.2 - 20301/20301/42 - PROGETTO "TRANSIT" FINANZIATO CON FONDI FESR UE - PROGRAMMA INTERREG ALCOTRA 2021/2027 - CUP J39G23000090007 -  SPESE PER LAVORI LOTTO B STENDHAL E ALLESTIMENTI DIGITALI</t>
  </si>
  <si>
    <t>09.04.2 - 20301/20301/29 - RECUPERO OPERA DI PRESA RETE ACQUEDOTTISTICA ALTOBARD</t>
  </si>
  <si>
    <t>U.2.02.01.09.010 - Infrastrutture idrauliche</t>
  </si>
  <si>
    <t>01.05.2 - 20301/20301/48 - MANUTENZIONE STRAORDINARIA PATRIMONIO COMUNALE CONTR.ART 27 L.R. 22/2021</t>
  </si>
  <si>
    <t>U.2.03.01.02.000 - Contributi agli investimenti a Amministrazioni Locali</t>
  </si>
  <si>
    <t>U.2.03.01.02.001 - Contributi agli investimenti a Regioni e province autonome</t>
  </si>
  <si>
    <t>05.02.2 - 20202/20202/16 - PROGETTO "TRANSIT" FINANZIATO CON FONDI FESR UE - PROGRAMMA INTERREG ALCOTRA 2021/2027 - CUP J39G23000090007 -  TRASFERIMENTO IN CONTO CAPITALE DI COMPETENZA DELL'ASSOCIAZIONE FORTE DI BARD</t>
  </si>
  <si>
    <t>U.2.03.03.03.000 - Contributi agli investimenti a altre Imprese</t>
  </si>
  <si>
    <t>U.2.03.03.03.999 - Contributi agli investimenti a altre Imprese</t>
  </si>
  <si>
    <t>01.05.2 - 20301/20301/45 - RISTRUTTURAZIONE IM,MOBILI DI PROPRIETA' COMUNALE (CONTR. ART. 27 L.R 22/2021)</t>
  </si>
  <si>
    <t>U.2.05.99.99.000 - Altre spese in conto capitale n.a.c.</t>
  </si>
  <si>
    <t>U.2.05.99.99.999 - Altre spese in conto capitale n.a.c.</t>
  </si>
  <si>
    <t>07.01.2 - 20301/20301/30 - ARREDO URBANO</t>
  </si>
  <si>
    <t>99.01.7 - 4001/4001/99 -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</si>
  <si>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</si>
  <si>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</si>
  <si>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RITENUTE ERARIALI- DIPENDENTI</t>
  </si>
  <si>
    <t>U.7.01.02.01.000 - Versamenti di ritenute erariali su Redditi da lavoro dipendente riscosse per conto terzi</t>
  </si>
  <si>
    <t>U.7.01.02.01.001 - Versamenti di ritenute erariali su Redditi da lavoro dipendente riscosse per conto terzi</t>
  </si>
  <si>
    <t>99.01.7 - 4002/4002/2 - RITENUTE ERARIALI- PROFESSIONISTI</t>
  </si>
  <si>
    <t>U.7.01.03.01.000 - Versamenti di ritenute erariali su Redditi da lavoro autonomo per conto terzi</t>
  </si>
  <si>
    <t>U.7.01.03.01.001 - Versamenti di ritenute erariali su Redditi da lavoro autonomo per conto terzi</t>
  </si>
  <si>
    <t>99.01.7 - 4002/4002/3 - RITENUTE ERARIALI- SPLIT PAYMENT</t>
  </si>
  <si>
    <t>U.7.01.01.02.000 - Versamento delle ritenute per scissione contabile IVA (split payment)</t>
  </si>
  <si>
    <t>U.7.01.01.02.001 - Versamento delle ritenute per scissione contabile IVA (split payment)</t>
  </si>
  <si>
    <t>99.01.7 - 4003/4003/99 - ALTRE RITENUTE AL PERSONALE PER CONTO DI TERZI</t>
  </si>
  <si>
    <t>U.7.01.02.99.000 - Altri versamenti di ritenute al personale dipendente per conto di terzi</t>
  </si>
  <si>
    <t>U.7.01.02.99.999 - Altri versamenti di ritenute al personale dipendente per conto di terzi</t>
  </si>
  <si>
    <t>99.01.7 - 4005/4005/2 - OPERAZIONE CONTABILE PER RIDURRE CASSA VINCOLATA</t>
  </si>
  <si>
    <t>U.7.01.99.06.000 - Uscite derivanti dalla gestione degli incassi vincolati degli enti locali</t>
  </si>
  <si>
    <t>U.7.01.99.06.001 - Utilizzo incassi vincolati ai sensi dell’art. 195 del TUEL</t>
  </si>
  <si>
    <t>99.01.7 - 4005/4005/3 - OPERAZIONE CONTABILE PER INCREMENTARE LA CASSA VINCOLATA</t>
  </si>
  <si>
    <t>U.7.01.99.06.002 - Destinazione incassi liberi al reintegro incassi vincolati ai sensi dell’art. 195 del TUEL</t>
  </si>
  <si>
    <t>99.01.7 - 4006/4006/99 - ANTICIPAZIONE DI FONDI PER IL SERVIZIO ECONOMATO</t>
  </si>
  <si>
    <t>U.7.01.99.03.000 - Costituzione fondi economali e carte aziendali</t>
  </si>
  <si>
    <t>U.7.01.99.03.001 - Costituzione fondi economali e carte aziendali</t>
  </si>
  <si>
    <t>99.01.7 - 4004/4004/99 - RESTITUZIONE DI DEPOSITI CAUZIONALI</t>
  </si>
  <si>
    <t>U.7.02.04.02.000 - Restituzione di depositi cauzionali o contrattuali di terzi</t>
  </si>
  <si>
    <t>U.7.02.04.02.001 - Restituzione di depositi cauzionali o contrattuali di terzi</t>
  </si>
  <si>
    <t>99.01.7 - 4005/4005/99 - SPESE PER SERVIZI PER CONTO DI TERZI</t>
  </si>
  <si>
    <t>U.7.02.99.99.000 - Altre uscite per conto terzi n.a.c.</t>
  </si>
  <si>
    <t>U.7.02.99.99.999 - Altre uscite per conto terzi n.a.c.</t>
  </si>
  <si>
    <t>99.01.7 - 4007/4007/99 -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</si>
</sst>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1" formatCode="_(* #,##0_);_(* \(#,##0\);_(* &quot;-&quot;_);_(@_)"/>
    <numFmt numFmtId="44" formatCode="_(&quot;€&quot;* #,##0.00_);_(&quot;€&quot;* \(#,##0.00\);_(&quot;€&quot;* &quot;-&quot;??_);_(@_)"/>
    <numFmt numFmtId="164" formatCode="_-* #,##0.00_-;\-* #,##0.00_-;_-* &quot;-&quot;??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xf numFmtId="164"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89">
    <xf numFmtId="0" fontId="0" fillId="0" borderId="0" xfId="0"/>
    <xf numFmtId="0" fontId="9" fillId="0" borderId="0" xfId="12" quotePrefix="1" applyFont="1" applyBorder="1" applyAlignment="1" applyProtection="1">
      <alignment horizontal="left" vertical="top" wrapText="1"/>
    </xf>
    <xf numFmtId="0" fontId="9" fillId="0" borderId="64" xfId="12" quotePrefix="1" applyFont="1" applyBorder="1" applyAlignment="1" applyProtection="1">
      <alignment horizontal="left" vertical="top" wrapText="1"/>
    </xf>
    <xf numFmtId="0" fontId="10" fillId="0" borderId="75" xfId="12" applyFont="1" applyBorder="1" applyAlignment="1" applyProtection="1">
      <alignment horizontal="right" vertical="center" wrapText="1"/>
    </xf>
    <xf numFmtId="0" fontId="10" fillId="0" borderId="11" xfId="12" applyFont="1" applyBorder="1" applyAlignment="1" applyProtection="1">
      <alignment horizontal="right" vertical="center" wrapText="1"/>
    </xf>
    <xf numFmtId="0" fontId="12" fillId="0" borderId="79" xfId="12" applyFont="1" applyBorder="1" applyAlignment="1" applyProtection="1">
      <alignment horizontal="center" vertical="center" wrapText="1"/>
    </xf>
    <xf numFmtId="0" fontId="12" fillId="0" borderId="78" xfId="12" applyFont="1" applyBorder="1" applyAlignment="1" applyProtection="1">
      <alignment horizontal="center" vertical="center" wrapText="1"/>
    </xf>
    <xf numFmtId="0" fontId="12" fillId="0" borderId="77" xfId="12" applyFont="1" applyBorder="1" applyAlignment="1" applyProtection="1">
      <alignment horizontal="center" vertical="center" wrapText="1"/>
    </xf>
    <xf numFmtId="0" fontId="12" fillId="0" borderId="76" xfId="12" applyFont="1" applyBorder="1" applyAlignment="1" applyProtection="1">
      <alignment horizontal="center" vertical="center" wrapText="1"/>
    </xf>
    <xf numFmtId="0" fontId="21" fillId="0" borderId="0" xfId="12" applyFont="1" applyBorder="1" applyAlignment="1" applyProtection="1">
      <alignment horizontal="center" vertical="center" wrapText="1"/>
    </xf>
    <xf numFmtId="0" fontId="4" fillId="0" borderId="0" xfId="12" applyFont="1" applyBorder="1" applyAlignment="1" applyProtection="1">
      <alignment horizontal="left" vertical="center" wrapText="1"/>
    </xf>
    <xf numFmtId="0" fontId="10" fillId="0" borderId="75" xfId="12" applyFont="1" applyBorder="1" applyAlignment="1" applyProtection="1">
      <alignment horizontal="center" vertical="center"/>
    </xf>
    <xf numFmtId="0" fontId="10" fillId="0" borderId="12" xfId="12" applyFont="1" applyBorder="1" applyAlignment="1" applyProtection="1">
      <alignment horizontal="center" vertical="center"/>
    </xf>
    <xf numFmtId="0" fontId="10" fillId="0" borderId="11" xfId="12" applyFont="1" applyBorder="1" applyAlignment="1" applyProtection="1">
      <alignment horizontal="center" vertical="center"/>
    </xf>
    <xf numFmtId="0" fontId="8" fillId="0" borderId="0" xfId="12" quotePrefix="1" applyFont="1" applyBorder="1" applyAlignment="1" applyProtection="1">
      <alignment horizontal="left" vertical="top" wrapText="1"/>
    </xf>
    <xf numFmtId="0" fontId="10" fillId="2" borderId="1" xfId="12" applyFont="1" applyFill="1" applyBorder="1" applyAlignment="1" applyProtection="1">
      <alignment vertical="center" wrapText="1"/>
    </xf>
    <xf numFmtId="4" fontId="17" fillId="2" borderId="1" xfId="12" applyNumberFormat="1" applyFont="1" applyFill="1" applyBorder="1" applyProtection="1"/>
    <xf numFmtId="4" fontId="17" fillId="2" borderId="2" xfId="12" applyNumberFormat="1" applyFont="1" applyFill="1" applyBorder="1" applyProtection="1"/>
    <xf numFmtId="4" fontId="13" fillId="2" borderId="1" xfId="12" applyNumberFormat="1" applyFont="1" applyFill="1" applyBorder="1" applyAlignment="1" applyProtection="1">
      <alignment horizontal="center" vertical="center" wrapText="1"/>
    </xf>
    <xf numFmtId="4" fontId="13" fillId="2" borderId="2" xfId="12" applyNumberFormat="1" applyFont="1" applyFill="1" applyBorder="1" applyAlignment="1" applyProtection="1">
      <alignment horizontal="center" vertical="center" wrapText="1"/>
    </xf>
    <xf numFmtId="0" fontId="6" fillId="0" borderId="0" xfId="12" applyFont="1" applyBorder="1" applyAlignment="1" applyProtection="1">
      <alignment horizontal="left" vertical="center"/>
    </xf>
    <xf numFmtId="0" fontId="6" fillId="0" borderId="0" xfId="12" applyFont="1" applyProtection="1"/>
    <xf numFmtId="0" fontId="6" fillId="0" borderId="3" xfId="12" applyFont="1" applyBorder="1" applyAlignment="1" applyProtection="1">
      <alignment horizontal="left" vertical="center"/>
    </xf>
    <xf numFmtId="0" fontId="11" fillId="0" borderId="3" xfId="12" applyFont="1" applyBorder="1" applyAlignment="1" applyProtection="1">
      <alignment wrapText="1"/>
    </xf>
    <xf numFmtId="0" fontId="6" fillId="0" borderId="0" xfId="12" applyFont="1" applyAlignment="1" applyProtection="1">
      <alignment horizontal="left"/>
    </xf>
    <xf numFmtId="0" fontId="12" fillId="0" borderId="1" xfId="12" applyFont="1" applyBorder="1" applyAlignment="1" applyProtection="1">
      <alignment horizontal="center" vertical="center" wrapText="1"/>
    </xf>
    <xf numFmtId="0" fontId="12" fillId="0" borderId="4" xfId="12" applyFont="1" applyBorder="1" applyAlignment="1" applyProtection="1">
      <alignment horizontal="center" vertical="center" wrapText="1"/>
    </xf>
    <xf numFmtId="0" fontId="12" fillId="0" borderId="5" xfId="12" applyFont="1" applyBorder="1" applyAlignment="1" applyProtection="1">
      <alignment horizontal="center" vertical="center" wrapText="1"/>
    </xf>
    <xf numFmtId="0" fontId="12" fillId="0" borderId="6" xfId="12" applyFont="1" applyBorder="1" applyAlignment="1" applyProtection="1">
      <alignment horizontal="center" vertical="center" wrapText="1"/>
    </xf>
    <xf numFmtId="0" fontId="12" fillId="0" borderId="7" xfId="12" applyFont="1" applyBorder="1" applyAlignment="1" applyProtection="1">
      <alignment horizontal="center" vertical="center" wrapText="1"/>
    </xf>
    <xf numFmtId="0" fontId="12" fillId="0" borderId="8" xfId="12" applyFont="1" applyBorder="1" applyAlignment="1" applyProtection="1">
      <alignment horizontal="center" vertical="center" wrapText="1"/>
    </xf>
    <xf numFmtId="0" fontId="6" fillId="0" borderId="9" xfId="12" applyFont="1" applyBorder="1" applyAlignment="1" applyProtection="1">
      <alignment horizontal="left" vertical="center"/>
    </xf>
    <xf numFmtId="0" fontId="10" fillId="0" borderId="10" xfId="12" applyFont="1" applyBorder="1" applyAlignment="1" applyProtection="1">
      <alignment horizontal="left" vertical="center"/>
    </xf>
    <xf numFmtId="165" fontId="13" fillId="0" borderId="0" xfId="12" applyNumberFormat="1" applyFont="1" applyBorder="1" applyAlignment="1" applyProtection="1">
      <alignment horizontal="center" vertical="center" wrapText="1"/>
    </xf>
    <xf numFmtId="0" fontId="6" fillId="0" borderId="0" xfId="12" applyFont="1" applyAlignment="1" applyProtection="1">
      <alignment horizontal="center" vertical="center"/>
    </xf>
    <xf numFmtId="0" fontId="10" fillId="0" borderId="11" xfId="12" applyFont="1" applyBorder="1" applyAlignment="1" applyProtection="1">
      <alignment vertical="center" wrapText="1"/>
    </xf>
    <xf numFmtId="0" fontId="13" fillId="0" borderId="0" xfId="12" applyFont="1" applyBorder="1" applyAlignment="1" applyProtection="1">
      <alignment horizontal="center" vertical="center" wrapText="1"/>
    </xf>
    <xf numFmtId="0" fontId="6" fillId="0" borderId="0" xfId="12" applyFont="1" applyAlignment="1" applyProtection="1">
      <alignment vertical="center"/>
    </xf>
    <xf numFmtId="0" fontId="10" fillId="0" borderId="12" xfId="12" applyFont="1" applyBorder="1" applyAlignment="1" applyProtection="1">
      <alignment horizontal="left" vertical="center"/>
    </xf>
    <xf numFmtId="0" fontId="13" fillId="0" borderId="12" xfId="12" applyFont="1" applyBorder="1" applyAlignment="1" applyProtection="1">
      <alignment horizontal="center" vertical="center" wrapText="1"/>
    </xf>
    <xf numFmtId="0" fontId="13" fillId="0" borderId="3" xfId="12" applyFont="1" applyBorder="1" applyAlignment="1" applyProtection="1">
      <alignment horizontal="center" vertical="center" wrapText="1"/>
    </xf>
    <xf numFmtId="0" fontId="11" fillId="0" borderId="13" xfId="8" applyFont="1" applyBorder="1" applyAlignment="1" applyProtection="1">
      <alignment horizontal="left" vertical="center"/>
    </xf>
    <xf numFmtId="0" fontId="11" fillId="0" borderId="14" xfId="8" applyFont="1" applyBorder="1" applyAlignment="1" applyProtection="1">
      <alignment horizontal="left" vertical="center"/>
    </xf>
    <xf numFmtId="0" fontId="11" fillId="0" borderId="15" xfId="8" applyFont="1" applyBorder="1" applyAlignment="1" applyProtection="1">
      <alignment horizontal="left" vertical="center"/>
    </xf>
    <xf numFmtId="0" fontId="11" fillId="0" borderId="16" xfId="8" applyFont="1" applyBorder="1" applyAlignment="1" applyProtection="1">
      <alignment horizontal="left" vertical="center"/>
    </xf>
    <xf numFmtId="0" fontId="17" fillId="0" borderId="15" xfId="8" applyFont="1" applyBorder="1" applyAlignment="1" applyProtection="1">
      <alignment horizontal="left" vertical="center"/>
    </xf>
    <xf numFmtId="0" fontId="17" fillId="0" borderId="14" xfId="8" applyFont="1" applyBorder="1" applyAlignment="1" applyProtection="1">
      <alignment horizontal="left" vertical="center" wrapText="1"/>
    </xf>
    <xf numFmtId="0" fontId="10" fillId="0" borderId="0" xfId="12" applyFont="1" applyProtection="1"/>
    <xf numFmtId="0" fontId="17" fillId="0" borderId="14" xfId="8" applyFont="1" applyBorder="1" applyAlignment="1" applyProtection="1">
      <alignment horizontal="left" vertical="center"/>
    </xf>
    <xf numFmtId="0" fontId="11" fillId="0" borderId="14" xfId="8" applyFont="1" applyBorder="1" applyAlignment="1" applyProtection="1">
      <alignment horizontal="left" vertical="center" wrapText="1"/>
    </xf>
    <xf numFmtId="0" fontId="17" fillId="0" borderId="17" xfId="8" applyFont="1" applyBorder="1" applyAlignment="1" applyProtection="1">
      <alignment horizontal="left" vertical="center"/>
    </xf>
    <xf numFmtId="0" fontId="6" fillId="0" borderId="18" xfId="12" applyFont="1" applyBorder="1" applyAlignment="1" applyProtection="1">
      <alignment horizontal="left" vertical="center" wrapText="1"/>
    </xf>
    <xf numFmtId="0" fontId="11" fillId="0" borderId="0" xfId="12" applyFont="1" applyBorder="1" applyProtection="1"/>
    <xf numFmtId="0" fontId="10" fillId="0" borderId="0" xfId="12" applyFont="1" applyBorder="1" applyAlignment="1" applyProtection="1">
      <alignment horizontal="left" vertical="center" wrapText="1"/>
    </xf>
    <xf numFmtId="0" fontId="17" fillId="0" borderId="14" xfId="8" applyFont="1" applyBorder="1" applyAlignment="1" applyProtection="1">
      <alignment horizontal="left" vertical="top" wrapText="1"/>
    </xf>
    <xf numFmtId="0" fontId="11" fillId="0" borderId="17" xfId="8" applyFont="1" applyBorder="1" applyAlignment="1" applyProtection="1">
      <alignment horizontal="left" vertical="center"/>
    </xf>
    <xf numFmtId="0" fontId="6" fillId="0" borderId="0" xfId="12" applyFont="1" applyBorder="1" applyAlignment="1" applyProtection="1">
      <alignment horizontal="left" vertical="center" wrapText="1"/>
    </xf>
    <xf numFmtId="4" fontId="14" fillId="0" borderId="0" xfId="12" applyNumberFormat="1" applyFont="1" applyBorder="1" applyAlignment="1" applyProtection="1">
      <alignment horizontal="right"/>
    </xf>
    <xf numFmtId="4" fontId="14" fillId="0" borderId="19" xfId="12" applyNumberFormat="1" applyFont="1" applyBorder="1" applyAlignment="1" applyProtection="1">
      <alignment horizontal="right"/>
    </xf>
    <xf numFmtId="0" fontId="6" fillId="0" borderId="20" xfId="12" applyFont="1" applyBorder="1" applyAlignment="1" applyProtection="1">
      <alignment horizontal="left" vertical="center"/>
    </xf>
    <xf numFmtId="0" fontId="10" fillId="0" borderId="17" xfId="12" applyFont="1" applyBorder="1" applyAlignment="1" applyProtection="1">
      <alignment horizontal="right" vertical="center"/>
    </xf>
    <xf numFmtId="0" fontId="6" fillId="0" borderId="21" xfId="12" applyFont="1" applyBorder="1" applyAlignment="1" applyProtection="1">
      <alignment horizontal="left" vertical="center"/>
    </xf>
    <xf numFmtId="0" fontId="6" fillId="0" borderId="0" xfId="12" applyFont="1" applyAlignment="1" applyProtection="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pplyProtection="1">
      <alignment horizontal="right" wrapText="1"/>
    </xf>
    <xf numFmtId="3" fontId="15" fillId="0" borderId="23" xfId="12" applyNumberFormat="1" applyFont="1" applyBorder="1" applyAlignment="1" applyProtection="1">
      <alignment horizontal="right" wrapText="1"/>
    </xf>
    <xf numFmtId="3" fontId="15" fillId="0" borderId="24" xfId="12" applyNumberFormat="1" applyFont="1" applyBorder="1" applyAlignment="1" applyProtection="1">
      <alignment horizontal="right" wrapText="1"/>
    </xf>
    <xf numFmtId="3" fontId="15" fillId="0" borderId="25" xfId="12" applyNumberFormat="1" applyFont="1" applyBorder="1" applyAlignment="1" applyProtection="1">
      <alignment horizontal="right" wrapText="1"/>
    </xf>
    <xf numFmtId="3" fontId="15" fillId="0" borderId="26" xfId="12" applyNumberFormat="1" applyFont="1" applyBorder="1" applyAlignment="1" applyProtection="1">
      <alignment horizontal="right" wrapText="1"/>
    </xf>
    <xf numFmtId="3" fontId="15" fillId="0" borderId="27" xfId="12" applyNumberFormat="1" applyFont="1" applyBorder="1" applyAlignment="1" applyProtection="1">
      <alignment horizontal="right" wrapText="1"/>
    </xf>
    <xf numFmtId="3" fontId="15" fillId="0" borderId="28" xfId="12" applyNumberFormat="1" applyFont="1" applyBorder="1" applyAlignment="1" applyProtection="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pplyProtection="1">
      <alignment horizontal="right" wrapText="1"/>
    </xf>
    <xf numFmtId="3" fontId="18" fillId="0" borderId="27" xfId="12" applyNumberFormat="1" applyFont="1" applyBorder="1" applyAlignment="1" applyProtection="1">
      <alignment horizontal="right" wrapText="1"/>
    </xf>
    <xf numFmtId="3" fontId="18" fillId="0" borderId="28" xfId="12" applyNumberFormat="1" applyFont="1" applyBorder="1" applyAlignment="1" applyProtection="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pplyProtection="1">
      <alignment horizontal="right"/>
    </xf>
    <xf numFmtId="3" fontId="18" fillId="0" borderId="40" xfId="12" applyNumberFormat="1" applyFont="1" applyBorder="1" applyAlignment="1" applyProtection="1">
      <alignment horizontal="right"/>
    </xf>
    <xf numFmtId="3" fontId="18" fillId="0" borderId="41" xfId="12" applyNumberFormat="1" applyFont="1" applyBorder="1" applyAlignment="1" applyProtection="1">
      <alignment horizontal="right"/>
    </xf>
    <xf numFmtId="3" fontId="17" fillId="0" borderId="2" xfId="12" applyNumberFormat="1" applyFont="1" applyBorder="1" applyProtection="1">
      <protection locked="0"/>
    </xf>
    <xf numFmtId="3" fontId="17" fillId="0" borderId="40" xfId="12" applyNumberFormat="1" applyFont="1" applyBorder="1" applyAlignment="1" applyProtection="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pplyProtection="1">
      <alignment horizontal="right" wrapText="1"/>
    </xf>
    <xf numFmtId="3" fontId="18" fillId="0" borderId="49" xfId="12" applyNumberFormat="1" applyFont="1" applyBorder="1" applyAlignment="1" applyProtection="1">
      <alignment horizontal="right" wrapText="1"/>
    </xf>
    <xf numFmtId="3" fontId="18" fillId="0" borderId="50" xfId="12" applyNumberFormat="1" applyFont="1" applyBorder="1" applyAlignment="1" applyProtection="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xf>
    <xf numFmtId="3" fontId="18" fillId="0" borderId="53" xfId="12" applyNumberFormat="1" applyFont="1" applyBorder="1" applyAlignment="1" applyProtection="1">
      <alignment horizontal="right"/>
    </xf>
    <xf numFmtId="3" fontId="18" fillId="0" borderId="51" xfId="12" applyNumberFormat="1" applyFont="1" applyBorder="1" applyAlignment="1" applyProtection="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pplyProtection="1">
      <alignment horizontal="right"/>
    </xf>
    <xf numFmtId="3" fontId="20" fillId="0" borderId="55" xfId="12" applyNumberFormat="1" applyFont="1" applyBorder="1" applyAlignment="1" applyProtection="1">
      <alignment horizontal="right"/>
    </xf>
    <xf numFmtId="3" fontId="20" fillId="0" borderId="56" xfId="12" applyNumberFormat="1" applyFont="1" applyBorder="1" applyAlignment="1" applyProtection="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pplyProtection="1">
      <alignment horizontal="right"/>
    </xf>
    <xf numFmtId="3" fontId="18" fillId="0" borderId="60" xfId="12" applyNumberFormat="1" applyFont="1" applyBorder="1" applyAlignment="1" applyProtection="1">
      <alignment horizontal="right"/>
    </xf>
    <xf numFmtId="3" fontId="18" fillId="0" borderId="61" xfId="12" applyNumberFormat="1" applyFont="1" applyBorder="1" applyAlignment="1" applyProtection="1">
      <alignment horizontal="right"/>
    </xf>
    <xf numFmtId="3" fontId="12" fillId="0" borderId="4" xfId="12" applyNumberFormat="1" applyFont="1" applyBorder="1" applyAlignment="1" applyProtection="1">
      <alignment horizontal="right" vertical="center" wrapText="1"/>
    </xf>
    <xf numFmtId="3" fontId="18" fillId="0" borderId="4" xfId="12" applyNumberFormat="1" applyFont="1" applyBorder="1" applyAlignment="1" applyProtection="1">
      <alignment horizontal="right"/>
    </xf>
    <xf numFmtId="3" fontId="12" fillId="0" borderId="2" xfId="12" applyNumberFormat="1" applyFont="1" applyBorder="1" applyAlignment="1" applyProtection="1">
      <alignment horizontal="right" vertical="center" wrapText="1"/>
    </xf>
    <xf numFmtId="0" fontId="10" fillId="0" borderId="3" xfId="12" applyFont="1" applyBorder="1" applyAlignment="1" applyProtection="1">
      <alignment horizontal="right" vertical="center" wrapText="1"/>
    </xf>
    <xf numFmtId="0" fontId="10" fillId="0" borderId="12" xfId="12" applyFont="1" applyBorder="1" applyAlignment="1" applyProtection="1">
      <alignment horizontal="right" vertical="center" wrapText="1"/>
    </xf>
    <xf numFmtId="0" fontId="9" fillId="0" borderId="62" xfId="12" applyFont="1" applyBorder="1" applyAlignment="1" applyProtection="1">
      <alignment horizontal="left" vertical="center" wrapText="1"/>
    </xf>
    <xf numFmtId="0" fontId="9" fillId="0" borderId="63" xfId="12" applyFont="1" applyBorder="1" applyAlignment="1" applyProtection="1">
      <alignment horizontal="left" vertical="center" wrapText="1"/>
    </xf>
    <xf numFmtId="0" fontId="10" fillId="0" borderId="64" xfId="12" applyFont="1" applyBorder="1" applyAlignment="1" applyProtection="1">
      <alignment horizontal="right" vertical="center" wrapText="1"/>
    </xf>
    <xf numFmtId="0" fontId="10" fillId="0" borderId="64" xfId="12" applyFont="1" applyBorder="1" applyAlignment="1" applyProtection="1">
      <alignment horizontal="right" vertical="center"/>
    </xf>
    <xf numFmtId="0" fontId="10" fillId="0" borderId="11" xfId="12" applyFont="1" applyBorder="1" applyAlignment="1" applyProtection="1">
      <alignment horizontal="right" vertical="center"/>
    </xf>
    <xf numFmtId="0" fontId="27" fillId="0" borderId="0" xfId="12" applyFont="1" applyBorder="1" applyAlignment="1" applyProtection="1">
      <alignment horizontal="left" vertical="center"/>
    </xf>
    <xf numFmtId="0" fontId="11" fillId="0" borderId="13" xfId="11" applyFont="1" applyBorder="1" applyAlignment="1" applyProtection="1">
      <alignment horizontal="left" vertical="center"/>
    </xf>
    <xf numFmtId="0" fontId="11" fillId="0" borderId="14" xfId="11" applyFont="1" applyBorder="1" applyAlignment="1" applyProtection="1">
      <alignment horizontal="left" vertical="center"/>
    </xf>
    <xf numFmtId="0" fontId="11" fillId="0" borderId="15" xfId="11" applyFont="1" applyBorder="1" applyAlignment="1" applyProtection="1">
      <alignment horizontal="left" vertical="center"/>
    </xf>
    <xf numFmtId="0" fontId="8" fillId="0" borderId="65" xfId="11" applyFont="1" applyBorder="1" applyAlignment="1" applyProtection="1">
      <alignment horizontal="left" vertical="center" wrapText="1"/>
    </xf>
    <xf numFmtId="0" fontId="8" fillId="0" borderId="16" xfId="11" applyFont="1" applyBorder="1" applyAlignment="1" applyProtection="1">
      <alignment horizontal="left" vertical="center" wrapText="1"/>
    </xf>
    <xf numFmtId="0" fontId="17" fillId="0" borderId="15" xfId="11" applyFont="1" applyBorder="1" applyAlignment="1" applyProtection="1">
      <alignment horizontal="left" vertical="center"/>
    </xf>
    <xf numFmtId="0" fontId="17" fillId="0" borderId="14" xfId="11" applyFont="1" applyBorder="1" applyAlignment="1" applyProtection="1">
      <alignment horizontal="left" vertical="center" wrapText="1"/>
    </xf>
    <xf numFmtId="0" fontId="17" fillId="0" borderId="14" xfId="11" applyFont="1" applyBorder="1" applyAlignment="1" applyProtection="1">
      <alignment horizontal="left" vertical="center"/>
    </xf>
    <xf numFmtId="0" fontId="11" fillId="0" borderId="14" xfId="11" applyFont="1" applyBorder="1" applyAlignment="1" applyProtection="1">
      <alignment horizontal="left" vertical="center" wrapText="1"/>
    </xf>
    <xf numFmtId="3" fontId="18" fillId="0" borderId="66" xfId="12" applyNumberFormat="1" applyFont="1" applyBorder="1" applyAlignment="1" applyProtection="1">
      <alignment horizontal="right" wrapText="1"/>
    </xf>
    <xf numFmtId="3" fontId="18" fillId="0" borderId="67" xfId="12" applyNumberFormat="1" applyFont="1" applyBorder="1" applyAlignment="1" applyProtection="1">
      <alignment horizontal="right" wrapText="1"/>
    </xf>
    <xf numFmtId="3" fontId="18" fillId="0" borderId="68" xfId="12" applyNumberFormat="1" applyFont="1" applyBorder="1" applyAlignment="1" applyProtection="1">
      <alignment horizontal="right" wrapText="1"/>
    </xf>
    <xf numFmtId="0" fontId="17" fillId="0" borderId="17" xfId="11" applyFont="1" applyBorder="1" applyAlignment="1" applyProtection="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pplyProtection="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pplyProtection="1">
      <alignment horizontal="right"/>
    </xf>
    <xf numFmtId="3" fontId="18" fillId="0" borderId="28" xfId="12" applyNumberFormat="1" applyFont="1" applyBorder="1" applyAlignment="1" applyProtection="1">
      <alignment horizontal="right"/>
    </xf>
    <xf numFmtId="3" fontId="18" fillId="0" borderId="25" xfId="12" applyNumberFormat="1" applyFont="1" applyBorder="1" applyAlignment="1" applyProtection="1">
      <alignment horizontal="right"/>
    </xf>
    <xf numFmtId="0" fontId="11" fillId="0" borderId="14" xfId="11" applyFont="1" applyBorder="1" applyAlignment="1" applyProtection="1">
      <alignment horizontal="left" vertical="top" wrapText="1"/>
    </xf>
    <xf numFmtId="0" fontId="8" fillId="0" borderId="65" xfId="11" applyFont="1" applyBorder="1" applyAlignment="1" applyProtection="1">
      <alignment horizontal="left" vertical="top" wrapText="1"/>
    </xf>
    <xf numFmtId="0" fontId="8" fillId="0" borderId="14" xfId="11" applyFont="1" applyBorder="1" applyAlignment="1" applyProtection="1">
      <alignment horizontal="left" vertical="top" wrapText="1"/>
    </xf>
    <xf numFmtId="0" fontId="17" fillId="0" borderId="14" xfId="11" applyFont="1" applyBorder="1" applyAlignment="1" applyProtection="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pplyProtection="1">
      <alignment horizontal="right"/>
    </xf>
    <xf numFmtId="3" fontId="20" fillId="0" borderId="27" xfId="12" applyNumberFormat="1" applyFont="1" applyBorder="1" applyAlignment="1" applyProtection="1">
      <alignment horizontal="right"/>
    </xf>
    <xf numFmtId="3" fontId="20" fillId="0" borderId="28" xfId="12" applyNumberFormat="1" applyFont="1" applyBorder="1" applyAlignment="1" applyProtection="1">
      <alignment horizontal="right"/>
    </xf>
    <xf numFmtId="0" fontId="11" fillId="0" borderId="17" xfId="11" applyFont="1" applyBorder="1" applyAlignment="1" applyProtection="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pplyProtection="1">
      <alignment horizontal="left" vertical="center"/>
    </xf>
    <xf numFmtId="0" fontId="8" fillId="0" borderId="82" xfId="11" applyFont="1" applyBorder="1" applyAlignment="1" applyProtection="1">
      <alignment horizontal="left" vertical="center" wrapText="1"/>
    </xf>
    <xf numFmtId="0" fontId="8" fillId="0" borderId="32" xfId="11" applyFont="1" applyBorder="1" applyAlignment="1" applyProtection="1">
      <alignment horizontal="left" vertical="center" wrapText="1"/>
    </xf>
    <xf numFmtId="0" fontId="8" fillId="0" borderId="27" xfId="11" applyFont="1" applyBorder="1" applyAlignment="1" applyProtection="1">
      <alignment horizontal="left" vertical="center" wrapText="1"/>
    </xf>
    <xf numFmtId="0" fontId="8" fillId="0" borderId="23" xfId="11" applyFont="1" applyBorder="1" applyAlignment="1" applyProtection="1">
      <alignment horizontal="left" vertical="center" wrapText="1"/>
    </xf>
    <xf numFmtId="0" fontId="8" fillId="0" borderId="83" xfId="11" applyFont="1" applyBorder="1" applyAlignment="1" applyProtection="1">
      <alignment horizontal="left" vertical="center" wrapText="1"/>
    </xf>
    <xf numFmtId="0" fontId="8" fillId="0" borderId="34" xfId="11" applyFont="1" applyBorder="1" applyAlignment="1" applyProtection="1">
      <alignment horizontal="left" vertical="center" wrapText="1"/>
    </xf>
    <xf numFmtId="0" fontId="8" fillId="0" borderId="28" xfId="11" applyFont="1" applyBorder="1" applyAlignment="1" applyProtection="1">
      <alignment horizontal="left" vertical="center" wrapText="1"/>
    </xf>
    <xf numFmtId="0" fontId="8" fillId="0" borderId="24" xfId="11" applyFont="1" applyBorder="1" applyAlignment="1" applyProtection="1">
      <alignment horizontal="left" vertical="center" wrapText="1"/>
    </xf>
    <xf numFmtId="3" fontId="15" fillId="0" borderId="84" xfId="12" applyNumberFormat="1" applyFont="1" applyBorder="1" applyAlignment="1" applyProtection="1">
      <alignment horizontal="right" wrapText="1"/>
    </xf>
    <xf numFmtId="3" fontId="15" fillId="0" borderId="82" xfId="12" applyNumberFormat="1" applyFont="1" applyBorder="1" applyAlignment="1" applyProtection="1">
      <alignment horizontal="right" wrapText="1"/>
    </xf>
    <xf numFmtId="3" fontId="19" fillId="0" borderId="82" xfId="12" applyNumberFormat="1" applyFont="1" applyBorder="1" applyAlignment="1" applyProtection="1">
      <alignment horizontal="right" wrapText="1"/>
    </xf>
    <xf numFmtId="3" fontId="19" fillId="0" borderId="83" xfId="12" applyNumberFormat="1" applyFont="1" applyBorder="1" applyAlignment="1" applyProtection="1">
      <alignment horizontal="right" wrapText="1"/>
    </xf>
    <xf numFmtId="0" fontId="8" fillId="0" borderId="85" xfId="11" applyFont="1" applyBorder="1" applyAlignment="1" applyProtection="1">
      <alignment horizontal="left" vertical="center" wrapText="1"/>
    </xf>
    <xf numFmtId="0" fontId="8" fillId="0" borderId="87" xfId="11" applyFont="1" applyBorder="1" applyAlignment="1" applyProtection="1">
      <alignment horizontal="left" vertical="center" wrapText="1"/>
    </xf>
    <xf numFmtId="0" fontId="8" fillId="0" borderId="86" xfId="11" applyFont="1" applyBorder="1" applyAlignment="1" applyProtection="1">
      <alignment horizontal="left" vertical="center" wrapText="1"/>
    </xf>
    <xf numFmtId="0" fontId="8" fillId="0" borderId="88" xfId="11" applyFont="1" applyBorder="1" applyAlignment="1" applyProtection="1">
      <alignment horizontal="left" vertical="center" wrapText="1"/>
    </xf>
    <xf numFmtId="3" fontId="15" fillId="0" borderId="89" xfId="12" applyNumberFormat="1" applyFont="1" applyBorder="1" applyAlignment="1" applyProtection="1">
      <alignment horizontal="right" wrapText="1"/>
    </xf>
    <xf numFmtId="3" fontId="19" fillId="0" borderId="87" xfId="12" applyNumberFormat="1" applyFont="1" applyBorder="1" applyAlignment="1" applyProtection="1">
      <alignment horizontal="right" wrapText="1"/>
    </xf>
    <xf numFmtId="3" fontId="15" fillId="0" borderId="87" xfId="12" applyNumberFormat="1" applyFont="1" applyBorder="1" applyAlignment="1" applyProtection="1">
      <alignment horizontal="right" wrapText="1"/>
    </xf>
    <xf numFmtId="3" fontId="19" fillId="0" borderId="88" xfId="12" applyNumberFormat="1" applyFont="1" applyBorder="1" applyAlignment="1" applyProtection="1">
      <alignment horizontal="right" wrapText="1"/>
    </xf>
    <xf numFmtId="0" fontId="8" fillId="0" borderId="90" xfId="11" applyFont="1" applyBorder="1" applyAlignment="1" applyProtection="1">
      <alignment horizontal="left" vertical="center" wrapText="1"/>
    </xf>
    <xf numFmtId="0" fontId="8" fillId="0" borderId="91" xfId="11" applyFont="1" applyBorder="1" applyAlignment="1" applyProtection="1">
      <alignment horizontal="left" vertical="center" wrapText="1"/>
    </xf>
    <xf numFmtId="3" fontId="15" fillId="0" borderId="92" xfId="12" applyNumberFormat="1" applyFont="1" applyBorder="1" applyAlignment="1" applyProtection="1">
      <alignment horizontal="right" wrapText="1"/>
    </xf>
    <xf numFmtId="3" fontId="19" fillId="0" borderId="90" xfId="12" applyNumberFormat="1" applyFont="1" applyBorder="1" applyAlignment="1" applyProtection="1">
      <alignment horizontal="right" wrapText="1"/>
    </xf>
    <xf numFmtId="3" fontId="15" fillId="0" borderId="90" xfId="12" applyNumberFormat="1" applyFont="1" applyBorder="1" applyAlignment="1" applyProtection="1">
      <alignment horizontal="right" wrapText="1"/>
    </xf>
    <xf numFmtId="3" fontId="19" fillId="0" borderId="91" xfId="12" applyNumberFormat="1" applyFont="1" applyBorder="1" applyAlignment="1" applyProtection="1">
      <alignment horizontal="right" wrapText="1"/>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2"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pplyProtection="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pplyProtection="1">
      <alignment horizontal="left" vertical="center" wrapText="1"/>
    </xf>
    <xf numFmtId="0" fontId="8" fillId="0" borderId="68" xfId="11" applyFont="1" applyBorder="1" applyAlignment="1" applyProtection="1">
      <alignment horizontal="left" vertical="center" wrapText="1"/>
    </xf>
    <xf numFmtId="0" fontId="8" fillId="0" borderId="33" xfId="11" applyFont="1" applyBorder="1" applyAlignment="1" applyProtection="1">
      <alignment horizontal="left" vertical="center" wrapText="1"/>
    </xf>
    <xf numFmtId="0" fontId="8" fillId="0" borderId="93" xfId="11" applyFont="1" applyBorder="1" applyAlignment="1" applyProtection="1">
      <alignment horizontal="left" vertical="center" wrapText="1"/>
    </xf>
    <xf numFmtId="0" fontId="8" fillId="0" borderId="29" xfId="11" applyFont="1" applyBorder="1" applyAlignment="1" applyProtection="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83"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pplyProtection="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4" fillId="0" borderId="82" xfId="12" applyNumberFormat="1" applyFont="1" applyBorder="1" applyProtection="1">
      <protection locked="0"/>
    </xf>
    <xf numFmtId="3" fontId="14" fillId="0" borderId="83" xfId="12" applyNumberFormat="1" applyFont="1" applyBorder="1" applyProtection="1">
      <protection locked="0"/>
    </xf>
    <xf numFmtId="3" fontId="14" fillId="0" borderId="87" xfId="12" applyNumberFormat="1" applyFont="1" applyBorder="1" applyProtection="1">
      <protection locked="0"/>
    </xf>
    <xf numFmtId="3" fontId="14" fillId="0" borderId="88" xfId="12" applyNumberFormat="1" applyFont="1" applyBorder="1" applyProtection="1">
      <protection locked="0"/>
    </xf>
    <xf numFmtId="0" fontId="12" fillId="0" borderId="80" xfId="12" applyFont="1" applyBorder="1" applyAlignment="1" applyProtection="1">
      <alignment horizontal="center" vertical="center" wrapText="1"/>
    </xf>
    <xf numFmtId="0" fontId="12" fillId="0" borderId="81" xfId="12" applyFont="1" applyBorder="1" applyAlignment="1" applyProtection="1">
      <alignment horizontal="center" vertical="center" wrapText="1"/>
    </xf>
    <xf numFmtId="0" fontId="10" fillId="0" borderId="71" xfId="12" applyFont="1" applyBorder="1" applyAlignment="1" applyProtection="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Border="1" applyAlignment="1" applyProtection="1">
      <alignment horizontal="left" vertical="center" wrapText="1"/>
    </xf>
    <xf numFmtId="0" fontId="10" fillId="0" borderId="69" xfId="12" applyFont="1" applyBorder="1" applyAlignment="1" applyProtection="1">
      <alignment horizontal="center" vertical="center" wrapText="1"/>
    </xf>
    <xf numFmtId="0" fontId="10" fillId="0" borderId="70" xfId="12" applyFont="1" applyBorder="1" applyAlignment="1" applyProtection="1">
      <alignment horizontal="center" vertical="center" wrapText="1"/>
    </xf>
    <xf numFmtId="0" fontId="10" fillId="0" borderId="71" xfId="12" applyFont="1" applyBorder="1" applyAlignment="1" applyProtection="1">
      <alignment horizontal="center" vertical="center"/>
    </xf>
    <xf numFmtId="0" fontId="10" fillId="0" borderId="20" xfId="12" applyFont="1" applyBorder="1" applyAlignment="1" applyProtection="1">
      <alignment horizontal="center" vertical="center"/>
    </xf>
    <xf numFmtId="0" fontId="10" fillId="0" borderId="21" xfId="12" applyFont="1" applyBorder="1" applyAlignment="1" applyProtection="1">
      <alignment horizontal="center" vertical="center"/>
    </xf>
    <xf numFmtId="0" fontId="10" fillId="0" borderId="10" xfId="12" applyFont="1" applyBorder="1" applyAlignment="1" applyProtection="1">
      <alignment horizontal="right" vertical="center" wrapText="1"/>
    </xf>
    <xf numFmtId="0" fontId="10" fillId="0" borderId="72" xfId="12" applyFont="1" applyBorder="1" applyAlignment="1" applyProtection="1">
      <alignment horizontal="right" vertical="center" wrapText="1"/>
    </xf>
    <xf numFmtId="0" fontId="10" fillId="0" borderId="73" xfId="12" applyFont="1" applyBorder="1" applyAlignment="1" applyProtection="1">
      <alignment horizontal="center" vertical="center"/>
    </xf>
    <xf numFmtId="0" fontId="10" fillId="0" borderId="10" xfId="12" applyFont="1" applyBorder="1" applyAlignment="1" applyProtection="1">
      <alignment horizontal="center" vertical="center"/>
    </xf>
    <xf numFmtId="0" fontId="12" fillId="0" borderId="0" xfId="12" applyFont="1" applyBorder="1" applyAlignment="1" applyProtection="1">
      <alignment horizontal="center" vertical="center" wrapText="1"/>
    </xf>
    <xf numFmtId="0" fontId="12" fillId="0" borderId="74" xfId="12" applyFont="1" applyBorder="1" applyAlignment="1" applyProtection="1">
      <alignment horizontal="center" vertical="center" wrapText="1"/>
    </xf>
    <xf numFmtId="0" fontId="10" fillId="0" borderId="69" xfId="12" applyNumberFormat="1" applyFont="1" applyBorder="1" applyAlignment="1" applyProtection="1">
      <alignment horizontal="center" vertical="center" wrapText="1"/>
    </xf>
    <xf numFmtId="0" fontId="10" fillId="0" borderId="70" xfId="12" applyNumberFormat="1" applyFont="1" applyBorder="1" applyAlignment="1" applyProtection="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topLeftCell="A70" zoomScale="85" zoomScaleNormal="85" workbookViewId="0">
      <selection activeCell="A111" sqref="A111:J111"/>
    </sheetView>
  </sheetViews>
  <sheetFormatPr defaultColWidth="12.5703125" defaultRowHeight="15" customHeight="1" x14ac:dyDescent="0.25"/>
  <cols>
    <col min="1" max="1" width="15.7109375" style="62" customWidth="1"/>
    <col min="2" max="2" width="65.85546875" style="62"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A1" s="20"/>
      <c r="B1" s="9" t="s">
        <v>146</v>
      </c>
      <c r="C1" s="9"/>
      <c r="D1" s="9"/>
      <c r="E1" s="9"/>
      <c r="F1" s="9"/>
      <c r="G1" s="9"/>
      <c r="H1" s="9"/>
      <c r="I1" s="9"/>
      <c r="J1" s="9"/>
    </row>
    <row r="2" spans="1:10" ht="16.5" customHeight="1" x14ac:dyDescent="0.25">
      <c r="A2" s="20"/>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3" t="s">
        <v>164</v>
      </c>
      <c r="B5" s="273"/>
      <c r="C5" s="273"/>
      <c r="D5" s="273"/>
      <c r="E5" s="273"/>
      <c r="F5" s="273"/>
      <c r="G5" s="273"/>
      <c r="H5" s="273"/>
      <c r="I5" s="273"/>
      <c r="J5" s="273"/>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3" t="s">
        <v>166</v>
      </c>
      <c r="B9" s="273"/>
      <c r="C9" s="273"/>
      <c r="D9" s="273"/>
      <c r="E9" s="273"/>
      <c r="F9" s="273"/>
      <c r="G9" s="273"/>
      <c r="H9" s="273"/>
      <c r="I9" s="273"/>
      <c r="J9" s="273"/>
    </row>
    <row r="10" spans="1:10" s="24" customFormat="1" ht="18.75" customHeight="1" x14ac:dyDescent="0.25">
      <c r="A10" s="22"/>
      <c r="B10" s="23"/>
      <c r="C10" s="23"/>
      <c r="D10" s="23"/>
      <c r="E10" s="23"/>
      <c r="F10" s="23"/>
      <c r="G10" s="23"/>
      <c r="H10" s="23"/>
      <c r="I10" s="23"/>
      <c r="J10" s="23"/>
    </row>
    <row r="11" spans="1:10" ht="15.6" customHeight="1" x14ac:dyDescent="0.25">
      <c r="A11" s="270" t="s">
        <v>130</v>
      </c>
      <c r="B11" s="281" t="s">
        <v>131</v>
      </c>
      <c r="C11" s="13" t="s">
        <v>3</v>
      </c>
      <c r="D11" s="12"/>
      <c r="E11" s="12"/>
      <c r="F11" s="12"/>
      <c r="G11" s="12"/>
      <c r="H11" s="12"/>
      <c r="I11" s="12"/>
      <c r="J11" s="11"/>
    </row>
    <row r="12" spans="1:10" ht="33" customHeight="1" x14ac:dyDescent="0.25">
      <c r="A12" s="271"/>
      <c r="B12" s="277"/>
      <c r="C12" s="283" t="s">
        <v>177</v>
      </c>
      <c r="D12" s="284"/>
      <c r="E12" s="8" t="s">
        <v>178</v>
      </c>
      <c r="F12" s="7"/>
      <c r="G12" s="6" t="s">
        <v>179</v>
      </c>
      <c r="H12" s="7"/>
      <c r="I12" s="6" t="s">
        <v>180</v>
      </c>
      <c r="J12" s="5"/>
    </row>
    <row r="13" spans="1:10" ht="37.5" customHeight="1" x14ac:dyDescent="0.25">
      <c r="A13" s="272"/>
      <c r="B13" s="282"/>
      <c r="C13" s="25" t="s">
        <v>143</v>
      </c>
      <c r="D13" s="26" t="s">
        <v>181</v>
      </c>
      <c r="E13" s="27" t="s">
        <v>143</v>
      </c>
      <c r="F13" s="28" t="s">
        <v>181</v>
      </c>
      <c r="G13" s="29" t="s">
        <v>143</v>
      </c>
      <c r="H13" s="28" t="s">
        <v>181</v>
      </c>
      <c r="I13" s="29" t="s">
        <v>143</v>
      </c>
      <c r="J13" s="30" t="s">
        <v>4</v>
      </c>
    </row>
    <row r="14" spans="1:10" s="34" customFormat="1" ht="19.5" customHeight="1" x14ac:dyDescent="0.2">
      <c r="A14" s="31"/>
      <c r="B14" s="32" t="s">
        <v>138</v>
      </c>
      <c r="C14" s="63">
        <v>1167388.72</v>
      </c>
      <c r="D14" s="64">
        <v>957663.26</v>
      </c>
      <c r="E14" s="33"/>
      <c r="F14" s="33"/>
      <c r="G14" s="33"/>
      <c r="H14" s="33"/>
      <c r="I14" s="33"/>
      <c r="J14" s="33"/>
    </row>
    <row r="15" spans="1:10" s="37" customFormat="1" x14ac:dyDescent="0.2">
      <c r="A15" s="31"/>
      <c r="B15" s="35" t="s">
        <v>157</v>
      </c>
      <c r="C15" s="15"/>
      <c r="D15" s="64">
        <v>148860.09</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5">
        <f t="shared" ref="C17:J17" si="0">+C18+C28+C29+C30</f>
        <v>3325</v>
      </c>
      <c r="D17" s="66">
        <f t="shared" si="0"/>
        <v>22373.839999999997</v>
      </c>
      <c r="E17" s="66">
        <f t="shared" si="0"/>
        <v>112466.97</v>
      </c>
      <c r="F17" s="66">
        <f t="shared" si="0"/>
        <v>31744.66</v>
      </c>
      <c r="G17" s="66">
        <f t="shared" si="0"/>
        <v>117654.77</v>
      </c>
      <c r="H17" s="66">
        <f t="shared" si="0"/>
        <v>61744.049999999996</v>
      </c>
      <c r="I17" s="66">
        <f t="shared" si="0"/>
        <v>168878.21000000002</v>
      </c>
      <c r="J17" s="67">
        <f t="shared" si="0"/>
        <v>109968.74</v>
      </c>
    </row>
    <row r="18" spans="1:10" x14ac:dyDescent="0.25">
      <c r="A18" s="43" t="s">
        <v>147</v>
      </c>
      <c r="B18" s="42" t="s">
        <v>148</v>
      </c>
      <c r="C18" s="68">
        <f t="shared" ref="C18:J18" si="1">SUM(C19:C27)</f>
        <v>3325</v>
      </c>
      <c r="D18" s="69">
        <f t="shared" si="1"/>
        <v>22373.839999999997</v>
      </c>
      <c r="E18" s="70">
        <f t="shared" si="1"/>
        <v>112466.97</v>
      </c>
      <c r="F18" s="69">
        <f t="shared" si="1"/>
        <v>31744.66</v>
      </c>
      <c r="G18" s="70">
        <f t="shared" si="1"/>
        <v>117654.77</v>
      </c>
      <c r="H18" s="70">
        <f t="shared" si="1"/>
        <v>61744.049999999996</v>
      </c>
      <c r="I18" s="70">
        <f t="shared" si="1"/>
        <v>168878.21000000002</v>
      </c>
      <c r="J18" s="71">
        <f t="shared" si="1"/>
        <v>109968.74</v>
      </c>
    </row>
    <row r="19" spans="1:10" x14ac:dyDescent="0.25">
      <c r="A19" s="43" t="s">
        <v>156</v>
      </c>
      <c r="B19" s="42" t="s">
        <v>154</v>
      </c>
      <c r="C19" s="72"/>
      <c r="D19" s="73">
        <v>8921.06</v>
      </c>
      <c r="E19" s="74">
        <v>106652.77</v>
      </c>
      <c r="F19" s="74">
        <v>16780.75</v>
      </c>
      <c r="G19" s="74">
        <v>106652.77</v>
      </c>
      <c r="H19" s="74">
        <v>46186.42</v>
      </c>
      <c r="I19" s="73">
        <v>128740.21</v>
      </c>
      <c r="J19" s="75">
        <v>57275.63</v>
      </c>
    </row>
    <row r="20" spans="1:10" x14ac:dyDescent="0.25">
      <c r="A20" s="43" t="s">
        <v>142</v>
      </c>
      <c r="B20" s="42" t="s">
        <v>141</v>
      </c>
      <c r="C20" s="72">
        <v>2247</v>
      </c>
      <c r="D20" s="73">
        <v>10130.75</v>
      </c>
      <c r="E20" s="74">
        <v>4722.2</v>
      </c>
      <c r="F20" s="74">
        <v>10725.75</v>
      </c>
      <c r="G20" s="74">
        <v>8855</v>
      </c>
      <c r="H20" s="74">
        <v>10869.75</v>
      </c>
      <c r="I20" s="73">
        <v>8855</v>
      </c>
      <c r="J20" s="75">
        <v>10869.75</v>
      </c>
    </row>
    <row r="21" spans="1:10" x14ac:dyDescent="0.25">
      <c r="A21" s="43" t="s">
        <v>140</v>
      </c>
      <c r="B21" s="42" t="s">
        <v>139</v>
      </c>
      <c r="C21" s="72">
        <v>1078</v>
      </c>
      <c r="D21" s="73">
        <v>1291.5</v>
      </c>
      <c r="E21" s="74">
        <v>1092</v>
      </c>
      <c r="F21" s="74">
        <v>1931</v>
      </c>
      <c r="G21" s="74">
        <v>2147</v>
      </c>
      <c r="H21" s="74">
        <v>2380.7199999999998</v>
      </c>
      <c r="I21" s="73">
        <v>31283</v>
      </c>
      <c r="J21" s="75">
        <v>36623.75</v>
      </c>
    </row>
    <row r="22" spans="1:10" x14ac:dyDescent="0.25">
      <c r="A22" s="43" t="s">
        <v>183</v>
      </c>
      <c r="B22" s="42" t="s">
        <v>184</v>
      </c>
      <c r="C22" s="72"/>
      <c r="D22" s="73">
        <v>0</v>
      </c>
      <c r="E22" s="74"/>
      <c r="F22" s="74">
        <v>0</v>
      </c>
      <c r="G22" s="74"/>
      <c r="H22" s="74">
        <v>0</v>
      </c>
      <c r="I22" s="73"/>
      <c r="J22" s="75">
        <v>1314.45</v>
      </c>
    </row>
    <row r="23" spans="1:10" x14ac:dyDescent="0.25">
      <c r="A23" s="43" t="s">
        <v>185</v>
      </c>
      <c r="B23" s="42" t="s">
        <v>186</v>
      </c>
      <c r="C23" s="72"/>
      <c r="D23" s="73">
        <v>0</v>
      </c>
      <c r="E23" s="74"/>
      <c r="F23" s="74">
        <v>25.63</v>
      </c>
      <c r="G23" s="74"/>
      <c r="H23" s="74">
        <v>25.63</v>
      </c>
      <c r="I23" s="73"/>
      <c r="J23" s="75">
        <v>25.63</v>
      </c>
    </row>
    <row r="24" spans="1:10" x14ac:dyDescent="0.25">
      <c r="A24" s="43" t="s">
        <v>187</v>
      </c>
      <c r="B24" s="42" t="s">
        <v>188</v>
      </c>
      <c r="C24" s="72"/>
      <c r="D24" s="73">
        <v>0</v>
      </c>
      <c r="E24" s="74"/>
      <c r="F24" s="74">
        <v>0</v>
      </c>
      <c r="G24" s="74"/>
      <c r="H24" s="74">
        <v>0</v>
      </c>
      <c r="I24" s="73"/>
      <c r="J24" s="75">
        <v>1500</v>
      </c>
    </row>
    <row r="25" spans="1:10" x14ac:dyDescent="0.25">
      <c r="A25" s="43" t="s">
        <v>189</v>
      </c>
      <c r="B25" s="42" t="s">
        <v>190</v>
      </c>
      <c r="C25" s="72"/>
      <c r="D25" s="73">
        <v>2030.53</v>
      </c>
      <c r="E25" s="74"/>
      <c r="F25" s="74">
        <v>2281.5300000000002</v>
      </c>
      <c r="G25" s="74"/>
      <c r="H25" s="74">
        <v>2281.5300000000002</v>
      </c>
      <c r="I25" s="73"/>
      <c r="J25" s="75">
        <v>2359.5300000000002</v>
      </c>
    </row>
    <row r="26" spans="1:10" x14ac:dyDescent="0.25">
      <c r="A26" s="43" t="s">
        <v>191</v>
      </c>
      <c r="B26" s="42" t="s">
        <v>192</v>
      </c>
      <c r="C26" s="72"/>
      <c r="D26" s="73"/>
      <c r="E26" s="74"/>
      <c r="F26" s="74"/>
      <c r="G26" s="74"/>
      <c r="H26" s="74"/>
      <c r="I26" s="73"/>
      <c r="J26" s="75"/>
    </row>
    <row r="27" spans="1:10" x14ac:dyDescent="0.25">
      <c r="A27" s="43"/>
      <c r="B27" s="42"/>
      <c r="C27" s="72"/>
      <c r="D27" s="74"/>
      <c r="E27" s="74"/>
      <c r="F27" s="74"/>
      <c r="G27" s="74"/>
      <c r="H27" s="74"/>
      <c r="I27" s="74"/>
      <c r="J27" s="75"/>
    </row>
    <row r="28" spans="1:10" x14ac:dyDescent="0.25">
      <c r="A28" s="43" t="s">
        <v>8</v>
      </c>
      <c r="B28" s="42" t="s">
        <v>158</v>
      </c>
      <c r="C28" s="72"/>
      <c r="D28" s="74"/>
      <c r="E28" s="74"/>
      <c r="F28" s="74"/>
      <c r="G28" s="74"/>
      <c r="H28" s="74"/>
      <c r="I28" s="74"/>
      <c r="J28" s="75"/>
    </row>
    <row r="29" spans="1:10" x14ac:dyDescent="0.25">
      <c r="A29" s="43" t="s">
        <v>9</v>
      </c>
      <c r="B29" s="42" t="s">
        <v>159</v>
      </c>
      <c r="C29" s="72"/>
      <c r="D29" s="74"/>
      <c r="E29" s="74"/>
      <c r="F29" s="74"/>
      <c r="G29" s="74"/>
      <c r="H29" s="74"/>
      <c r="I29" s="74"/>
      <c r="J29" s="75"/>
    </row>
    <row r="30" spans="1:10" x14ac:dyDescent="0.25">
      <c r="A30" s="43" t="s">
        <v>11</v>
      </c>
      <c r="B30" s="42" t="s">
        <v>10</v>
      </c>
      <c r="C30" s="72"/>
      <c r="D30" s="74"/>
      <c r="E30" s="74"/>
      <c r="F30" s="74"/>
      <c r="G30" s="74"/>
      <c r="H30" s="74"/>
      <c r="I30" s="74"/>
      <c r="J30" s="75"/>
    </row>
    <row r="31" spans="1:10" x14ac:dyDescent="0.25">
      <c r="A31" s="43" t="s">
        <v>13</v>
      </c>
      <c r="B31" s="44" t="s">
        <v>12</v>
      </c>
      <c r="C31" s="72"/>
      <c r="D31" s="74"/>
      <c r="E31" s="74"/>
      <c r="F31" s="74"/>
      <c r="G31" s="74"/>
      <c r="H31" s="74"/>
      <c r="I31" s="74"/>
      <c r="J31" s="75"/>
    </row>
    <row r="32" spans="1:10" ht="30" x14ac:dyDescent="0.25">
      <c r="A32" s="45" t="s">
        <v>5</v>
      </c>
      <c r="B32" s="46" t="s">
        <v>136</v>
      </c>
      <c r="C32" s="76">
        <f t="shared" ref="C32:J32" si="2">+C17+C31</f>
        <v>3325</v>
      </c>
      <c r="D32" s="77">
        <f t="shared" si="2"/>
        <v>22373.839999999997</v>
      </c>
      <c r="E32" s="77">
        <f t="shared" si="2"/>
        <v>112466.97</v>
      </c>
      <c r="F32" s="77">
        <f t="shared" si="2"/>
        <v>31744.66</v>
      </c>
      <c r="G32" s="77">
        <f t="shared" si="2"/>
        <v>117654.77</v>
      </c>
      <c r="H32" s="77">
        <f t="shared" si="2"/>
        <v>61744.049999999996</v>
      </c>
      <c r="I32" s="77">
        <f t="shared" si="2"/>
        <v>168878.21000000002</v>
      </c>
      <c r="J32" s="78">
        <f t="shared" si="2"/>
        <v>109968.74</v>
      </c>
    </row>
    <row r="33" spans="1:10" s="47" customFormat="1" x14ac:dyDescent="0.25">
      <c r="A33" s="43" t="s">
        <v>17</v>
      </c>
      <c r="B33" s="42" t="s">
        <v>16</v>
      </c>
      <c r="C33" s="79"/>
      <c r="D33" s="80">
        <v>0</v>
      </c>
      <c r="E33" s="80"/>
      <c r="F33" s="81">
        <v>0</v>
      </c>
      <c r="G33" s="81">
        <v>123.06</v>
      </c>
      <c r="H33" s="81">
        <v>115.47</v>
      </c>
      <c r="I33" s="82">
        <v>1334.31</v>
      </c>
      <c r="J33" s="83">
        <v>129076.93</v>
      </c>
    </row>
    <row r="34" spans="1:10" x14ac:dyDescent="0.25">
      <c r="A34" s="43" t="s">
        <v>19</v>
      </c>
      <c r="B34" s="42" t="s">
        <v>18</v>
      </c>
      <c r="C34" s="79">
        <v>28932.1</v>
      </c>
      <c r="D34" s="80">
        <v>98514.39</v>
      </c>
      <c r="E34" s="80">
        <v>255809.09</v>
      </c>
      <c r="F34" s="81">
        <v>373360.34</v>
      </c>
      <c r="G34" s="81">
        <v>511626.91</v>
      </c>
      <c r="H34" s="81">
        <v>514272.04</v>
      </c>
      <c r="I34" s="82">
        <v>512005.38</v>
      </c>
      <c r="J34" s="83">
        <v>526944.88</v>
      </c>
    </row>
    <row r="35" spans="1:10" x14ac:dyDescent="0.25">
      <c r="A35" s="43"/>
      <c r="B35" s="42" t="s">
        <v>120</v>
      </c>
      <c r="C35" s="79">
        <v>22375.69</v>
      </c>
      <c r="D35" s="80">
        <v>4767.8100000000004</v>
      </c>
      <c r="E35" s="80">
        <v>100762.3</v>
      </c>
      <c r="F35" s="81">
        <v>4767.8100000000004</v>
      </c>
      <c r="G35" s="81">
        <v>134911.95000000001</v>
      </c>
      <c r="H35" s="81">
        <v>6907.4400000000596</v>
      </c>
      <c r="I35" s="82">
        <v>134911.95000000001</v>
      </c>
      <c r="J35" s="83">
        <v>497374.74</v>
      </c>
    </row>
    <row r="36" spans="1:10" x14ac:dyDescent="0.25">
      <c r="A36" s="45" t="s">
        <v>15</v>
      </c>
      <c r="B36" s="48" t="s">
        <v>135</v>
      </c>
      <c r="C36" s="76">
        <f t="shared" ref="C36:J36" si="3">+C35+C34+C33</f>
        <v>51307.789999999994</v>
      </c>
      <c r="D36" s="77">
        <f t="shared" si="3"/>
        <v>103282.2</v>
      </c>
      <c r="E36" s="77">
        <f t="shared" si="3"/>
        <v>356571.39</v>
      </c>
      <c r="F36" s="77">
        <f t="shared" si="3"/>
        <v>378128.15</v>
      </c>
      <c r="G36" s="77">
        <f t="shared" si="3"/>
        <v>646661.92000000004</v>
      </c>
      <c r="H36" s="77">
        <f t="shared" si="3"/>
        <v>521294.95</v>
      </c>
      <c r="I36" s="77">
        <f t="shared" si="3"/>
        <v>648251.64000000013</v>
      </c>
      <c r="J36" s="78">
        <f t="shared" si="3"/>
        <v>1153396.55</v>
      </c>
    </row>
    <row r="37" spans="1:10" x14ac:dyDescent="0.25">
      <c r="A37" s="43" t="s">
        <v>22</v>
      </c>
      <c r="B37" s="49" t="s">
        <v>21</v>
      </c>
      <c r="C37" s="79">
        <v>11780.34</v>
      </c>
      <c r="D37" s="80">
        <v>8752.39</v>
      </c>
      <c r="E37" s="80">
        <v>25656.36</v>
      </c>
      <c r="F37" s="81">
        <v>21521.16</v>
      </c>
      <c r="G37" s="81">
        <v>32944.800000000003</v>
      </c>
      <c r="H37" s="81">
        <v>29338.5</v>
      </c>
      <c r="I37" s="82">
        <v>36574.81</v>
      </c>
      <c r="J37" s="83">
        <v>43848.02</v>
      </c>
    </row>
    <row r="38" spans="1:10" ht="30" x14ac:dyDescent="0.25">
      <c r="A38" s="43" t="s">
        <v>24</v>
      </c>
      <c r="B38" s="49" t="s">
        <v>23</v>
      </c>
      <c r="C38" s="79"/>
      <c r="D38" s="80">
        <v>814.87</v>
      </c>
      <c r="E38" s="80"/>
      <c r="F38" s="81">
        <v>2268.65</v>
      </c>
      <c r="G38" s="81">
        <v>3000</v>
      </c>
      <c r="H38" s="81">
        <v>3133.51</v>
      </c>
      <c r="I38" s="82">
        <v>3000</v>
      </c>
      <c r="J38" s="83">
        <v>4090.82</v>
      </c>
    </row>
    <row r="39" spans="1:10" x14ac:dyDescent="0.25">
      <c r="A39" s="43" t="s">
        <v>26</v>
      </c>
      <c r="B39" s="42" t="s">
        <v>25</v>
      </c>
      <c r="C39" s="79">
        <v>3624.14</v>
      </c>
      <c r="D39" s="80">
        <v>32921.08</v>
      </c>
      <c r="E39" s="80">
        <v>3624.14</v>
      </c>
      <c r="F39" s="81">
        <v>32921.08</v>
      </c>
      <c r="G39" s="81">
        <v>3624.14</v>
      </c>
      <c r="H39" s="81">
        <v>32921.08</v>
      </c>
      <c r="I39" s="82">
        <v>3624.14</v>
      </c>
      <c r="J39" s="83">
        <v>33000</v>
      </c>
    </row>
    <row r="40" spans="1:10" x14ac:dyDescent="0.25">
      <c r="A40" s="43" t="s">
        <v>28</v>
      </c>
      <c r="B40" s="42" t="s">
        <v>27</v>
      </c>
      <c r="C40" s="84"/>
      <c r="D40" s="85"/>
      <c r="E40" s="85"/>
      <c r="F40" s="86"/>
      <c r="G40" s="86"/>
      <c r="H40" s="86"/>
      <c r="I40" s="87"/>
      <c r="J40" s="88"/>
    </row>
    <row r="41" spans="1:10" x14ac:dyDescent="0.25">
      <c r="A41" s="43" t="s">
        <v>30</v>
      </c>
      <c r="B41" s="42" t="s">
        <v>29</v>
      </c>
      <c r="C41" s="84">
        <v>1053.3</v>
      </c>
      <c r="D41" s="85">
        <v>3953.65</v>
      </c>
      <c r="E41" s="85">
        <v>9377.7199999999993</v>
      </c>
      <c r="F41" s="86">
        <v>7440.31</v>
      </c>
      <c r="G41" s="86">
        <v>14293.46</v>
      </c>
      <c r="H41" s="86">
        <v>15178.46</v>
      </c>
      <c r="I41" s="87">
        <v>27258.99</v>
      </c>
      <c r="J41" s="88">
        <v>27138.49</v>
      </c>
    </row>
    <row r="42" spans="1:10" x14ac:dyDescent="0.25">
      <c r="A42" s="45" t="s">
        <v>20</v>
      </c>
      <c r="B42" s="48" t="s">
        <v>119</v>
      </c>
      <c r="C42" s="76">
        <f t="shared" ref="C42:J42" si="4">+C41+C40+C39+C38+C37</f>
        <v>16457.78</v>
      </c>
      <c r="D42" s="77">
        <f t="shared" si="4"/>
        <v>46441.990000000005</v>
      </c>
      <c r="E42" s="77">
        <f t="shared" si="4"/>
        <v>38658.22</v>
      </c>
      <c r="F42" s="77">
        <f t="shared" si="4"/>
        <v>64151.199999999997</v>
      </c>
      <c r="G42" s="77">
        <f t="shared" si="4"/>
        <v>53862.400000000001</v>
      </c>
      <c r="H42" s="77">
        <f t="shared" si="4"/>
        <v>80571.55</v>
      </c>
      <c r="I42" s="77">
        <f t="shared" si="4"/>
        <v>70457.94</v>
      </c>
      <c r="J42" s="78">
        <f t="shared" si="4"/>
        <v>108077.33</v>
      </c>
    </row>
    <row r="43" spans="1:10" x14ac:dyDescent="0.25">
      <c r="A43" s="43" t="s">
        <v>33</v>
      </c>
      <c r="B43" s="42" t="s">
        <v>32</v>
      </c>
      <c r="C43" s="84"/>
      <c r="D43" s="85"/>
      <c r="E43" s="85"/>
      <c r="F43" s="86"/>
      <c r="G43" s="86"/>
      <c r="H43" s="86"/>
      <c r="I43" s="87"/>
      <c r="J43" s="88"/>
    </row>
    <row r="44" spans="1:10" x14ac:dyDescent="0.25">
      <c r="A44" s="43" t="s">
        <v>34</v>
      </c>
      <c r="B44" s="42" t="s">
        <v>0</v>
      </c>
      <c r="C44" s="84"/>
      <c r="D44" s="85">
        <v>0</v>
      </c>
      <c r="E44" s="85">
        <v>75000</v>
      </c>
      <c r="F44" s="86">
        <v>108515.4</v>
      </c>
      <c r="G44" s="86">
        <v>105000</v>
      </c>
      <c r="H44" s="86">
        <v>188437.4</v>
      </c>
      <c r="I44" s="87">
        <v>200000</v>
      </c>
      <c r="J44" s="88">
        <v>473108.97</v>
      </c>
    </row>
    <row r="45" spans="1:10" x14ac:dyDescent="0.25">
      <c r="A45" s="43" t="s">
        <v>35</v>
      </c>
      <c r="B45" s="42" t="s">
        <v>1</v>
      </c>
      <c r="C45" s="84"/>
      <c r="D45" s="85">
        <v>0</v>
      </c>
      <c r="E45" s="85"/>
      <c r="F45" s="86">
        <v>0</v>
      </c>
      <c r="G45" s="86"/>
      <c r="H45" s="86">
        <v>0</v>
      </c>
      <c r="I45" s="87"/>
      <c r="J45" s="88">
        <v>120183.2</v>
      </c>
    </row>
    <row r="46" spans="1:10" x14ac:dyDescent="0.25">
      <c r="A46" s="43" t="s">
        <v>37</v>
      </c>
      <c r="B46" s="42" t="s">
        <v>36</v>
      </c>
      <c r="C46" s="79"/>
      <c r="D46" s="80"/>
      <c r="E46" s="80"/>
      <c r="F46" s="81"/>
      <c r="G46" s="81"/>
      <c r="H46" s="81"/>
      <c r="I46" s="82"/>
      <c r="J46" s="83"/>
    </row>
    <row r="47" spans="1:10" x14ac:dyDescent="0.25">
      <c r="A47" s="43" t="s">
        <v>38</v>
      </c>
      <c r="B47" s="42" t="s">
        <v>2</v>
      </c>
      <c r="C47" s="79"/>
      <c r="D47" s="80">
        <v>0</v>
      </c>
      <c r="E47" s="80"/>
      <c r="F47" s="81">
        <v>0</v>
      </c>
      <c r="G47" s="81"/>
      <c r="H47" s="81">
        <v>0</v>
      </c>
      <c r="I47" s="82">
        <v>1169.56</v>
      </c>
      <c r="J47" s="83">
        <v>700</v>
      </c>
    </row>
    <row r="48" spans="1:10" x14ac:dyDescent="0.25">
      <c r="A48" s="45" t="s">
        <v>31</v>
      </c>
      <c r="B48" s="48" t="s">
        <v>118</v>
      </c>
      <c r="C48" s="76">
        <f t="shared" ref="C48:J48" si="5">+C47+C46+C45+C44+C43</f>
        <v>0</v>
      </c>
      <c r="D48" s="77">
        <f t="shared" si="5"/>
        <v>0</v>
      </c>
      <c r="E48" s="77">
        <f t="shared" si="5"/>
        <v>75000</v>
      </c>
      <c r="F48" s="77">
        <f t="shared" si="5"/>
        <v>108515.4</v>
      </c>
      <c r="G48" s="77">
        <f t="shared" si="5"/>
        <v>105000</v>
      </c>
      <c r="H48" s="77">
        <f t="shared" si="5"/>
        <v>188437.4</v>
      </c>
      <c r="I48" s="77">
        <f t="shared" si="5"/>
        <v>201169.56</v>
      </c>
      <c r="J48" s="78">
        <f t="shared" si="5"/>
        <v>593992.16999999993</v>
      </c>
    </row>
    <row r="49" spans="1:10" x14ac:dyDescent="0.25">
      <c r="A49" s="43" t="s">
        <v>41</v>
      </c>
      <c r="B49" s="42" t="s">
        <v>40</v>
      </c>
      <c r="C49" s="84"/>
      <c r="D49" s="85"/>
      <c r="E49" s="85"/>
      <c r="F49" s="86"/>
      <c r="G49" s="86"/>
      <c r="H49" s="86"/>
      <c r="I49" s="87"/>
      <c r="J49" s="88"/>
    </row>
    <row r="50" spans="1:10" x14ac:dyDescent="0.25">
      <c r="A50" s="43" t="s">
        <v>43</v>
      </c>
      <c r="B50" s="42" t="s">
        <v>42</v>
      </c>
      <c r="C50" s="84"/>
      <c r="D50" s="85"/>
      <c r="E50" s="85"/>
      <c r="F50" s="86"/>
      <c r="G50" s="86"/>
      <c r="H50" s="86"/>
      <c r="I50" s="87"/>
      <c r="J50" s="88"/>
    </row>
    <row r="51" spans="1:10" x14ac:dyDescent="0.25">
      <c r="A51" s="43" t="s">
        <v>45</v>
      </c>
      <c r="B51" s="42" t="s">
        <v>44</v>
      </c>
      <c r="C51" s="84"/>
      <c r="D51" s="85"/>
      <c r="E51" s="85"/>
      <c r="F51" s="86"/>
      <c r="G51" s="86"/>
      <c r="H51" s="86"/>
      <c r="I51" s="87"/>
      <c r="J51" s="88"/>
    </row>
    <row r="52" spans="1:10" x14ac:dyDescent="0.25">
      <c r="A52" s="43" t="s">
        <v>47</v>
      </c>
      <c r="B52" s="42" t="s">
        <v>46</v>
      </c>
      <c r="C52" s="89"/>
      <c r="D52" s="90"/>
      <c r="E52" s="90"/>
      <c r="F52" s="91"/>
      <c r="G52" s="91"/>
      <c r="H52" s="91"/>
      <c r="I52" s="92"/>
      <c r="J52" s="93"/>
    </row>
    <row r="53" spans="1:10" x14ac:dyDescent="0.25">
      <c r="A53" s="45" t="s">
        <v>39</v>
      </c>
      <c r="B53" s="46" t="s">
        <v>117</v>
      </c>
      <c r="C53" s="76">
        <f t="shared" ref="C53:J53" si="6">+C52+C51+C50+C49</f>
        <v>0</v>
      </c>
      <c r="D53" s="77">
        <f t="shared" si="6"/>
        <v>0</v>
      </c>
      <c r="E53" s="77">
        <f t="shared" si="6"/>
        <v>0</v>
      </c>
      <c r="F53" s="77">
        <f t="shared" si="6"/>
        <v>0</v>
      </c>
      <c r="G53" s="77">
        <f t="shared" si="6"/>
        <v>0</v>
      </c>
      <c r="H53" s="77">
        <f t="shared" si="6"/>
        <v>0</v>
      </c>
      <c r="I53" s="77">
        <f t="shared" si="6"/>
        <v>0</v>
      </c>
      <c r="J53" s="78">
        <f t="shared" si="6"/>
        <v>0</v>
      </c>
    </row>
    <row r="54" spans="1:10" x14ac:dyDescent="0.25">
      <c r="A54" s="43" t="s">
        <v>50</v>
      </c>
      <c r="B54" s="42" t="s">
        <v>49</v>
      </c>
      <c r="C54" s="89"/>
      <c r="D54" s="90"/>
      <c r="E54" s="90"/>
      <c r="F54" s="91"/>
      <c r="G54" s="91"/>
      <c r="H54" s="91"/>
      <c r="I54" s="92"/>
      <c r="J54" s="93"/>
    </row>
    <row r="55" spans="1:10" x14ac:dyDescent="0.25">
      <c r="A55" s="43" t="s">
        <v>52</v>
      </c>
      <c r="B55" s="42" t="s">
        <v>51</v>
      </c>
      <c r="C55" s="89"/>
      <c r="D55" s="90"/>
      <c r="E55" s="90"/>
      <c r="F55" s="91"/>
      <c r="G55" s="91"/>
      <c r="H55" s="91"/>
      <c r="I55" s="92"/>
      <c r="J55" s="93"/>
    </row>
    <row r="56" spans="1:10" x14ac:dyDescent="0.25">
      <c r="A56" s="43" t="s">
        <v>54</v>
      </c>
      <c r="B56" s="42" t="s">
        <v>53</v>
      </c>
      <c r="C56" s="89"/>
      <c r="D56" s="90"/>
      <c r="E56" s="90"/>
      <c r="F56" s="91"/>
      <c r="G56" s="91"/>
      <c r="H56" s="91"/>
      <c r="I56" s="92"/>
      <c r="J56" s="93"/>
    </row>
    <row r="57" spans="1:10" x14ac:dyDescent="0.25">
      <c r="A57" s="43" t="s">
        <v>56</v>
      </c>
      <c r="B57" s="42" t="s">
        <v>55</v>
      </c>
      <c r="C57" s="89"/>
      <c r="D57" s="90"/>
      <c r="E57" s="90"/>
      <c r="F57" s="91"/>
      <c r="G57" s="91"/>
      <c r="H57" s="91"/>
      <c r="I57" s="92"/>
      <c r="J57" s="93"/>
    </row>
    <row r="58" spans="1:10" x14ac:dyDescent="0.25">
      <c r="A58" s="45" t="s">
        <v>48</v>
      </c>
      <c r="B58" s="48" t="s">
        <v>116</v>
      </c>
      <c r="C58" s="76">
        <f t="shared" ref="C58:J58" si="7">+C57+C56+C55+C54</f>
        <v>0</v>
      </c>
      <c r="D58" s="77">
        <f t="shared" si="7"/>
        <v>0</v>
      </c>
      <c r="E58" s="77">
        <f t="shared" si="7"/>
        <v>0</v>
      </c>
      <c r="F58" s="77">
        <f t="shared" si="7"/>
        <v>0</v>
      </c>
      <c r="G58" s="77">
        <f t="shared" si="7"/>
        <v>0</v>
      </c>
      <c r="H58" s="77">
        <f t="shared" si="7"/>
        <v>0</v>
      </c>
      <c r="I58" s="77">
        <f t="shared" si="7"/>
        <v>0</v>
      </c>
      <c r="J58" s="78">
        <f t="shared" si="7"/>
        <v>0</v>
      </c>
    </row>
    <row r="59" spans="1:10" x14ac:dyDescent="0.25">
      <c r="A59" s="43" t="s">
        <v>59</v>
      </c>
      <c r="B59" s="42" t="s">
        <v>58</v>
      </c>
      <c r="C59" s="89">
        <v>60362.35</v>
      </c>
      <c r="D59" s="90">
        <v>295154.7</v>
      </c>
      <c r="E59" s="90">
        <v>81355.02</v>
      </c>
      <c r="F59" s="91">
        <v>346006.11</v>
      </c>
      <c r="G59" s="91">
        <v>108672.3</v>
      </c>
      <c r="H59" s="91">
        <v>379018.76</v>
      </c>
      <c r="I59" s="92">
        <v>166945.17000000001</v>
      </c>
      <c r="J59" s="93">
        <v>907844.92</v>
      </c>
    </row>
    <row r="60" spans="1:10" x14ac:dyDescent="0.25">
      <c r="A60" s="43" t="s">
        <v>61</v>
      </c>
      <c r="B60" s="42" t="s">
        <v>60</v>
      </c>
      <c r="C60" s="89">
        <v>140.65</v>
      </c>
      <c r="D60" s="90">
        <v>13310.37</v>
      </c>
      <c r="E60" s="90">
        <v>4847.0200000000004</v>
      </c>
      <c r="F60" s="91">
        <v>15432.67</v>
      </c>
      <c r="G60" s="91">
        <v>7835.01</v>
      </c>
      <c r="H60" s="91">
        <v>16322.77</v>
      </c>
      <c r="I60" s="92">
        <v>10315.969999999999</v>
      </c>
      <c r="J60" s="93">
        <v>51175.44</v>
      </c>
    </row>
    <row r="61" spans="1:10" x14ac:dyDescent="0.25">
      <c r="A61" s="45" t="s">
        <v>57</v>
      </c>
      <c r="B61" s="46" t="s">
        <v>115</v>
      </c>
      <c r="C61" s="76">
        <f t="shared" ref="C61:J61" si="8">+C60+C59</f>
        <v>60503</v>
      </c>
      <c r="D61" s="77">
        <f t="shared" si="8"/>
        <v>308465.07</v>
      </c>
      <c r="E61" s="77">
        <f t="shared" si="8"/>
        <v>86202.040000000008</v>
      </c>
      <c r="F61" s="77">
        <f t="shared" si="8"/>
        <v>361438.77999999997</v>
      </c>
      <c r="G61" s="77">
        <f t="shared" si="8"/>
        <v>116507.31</v>
      </c>
      <c r="H61" s="77">
        <f t="shared" si="8"/>
        <v>395341.53</v>
      </c>
      <c r="I61" s="77">
        <f t="shared" si="8"/>
        <v>177261.14</v>
      </c>
      <c r="J61" s="78">
        <f t="shared" si="8"/>
        <v>959020.3600000001</v>
      </c>
    </row>
    <row r="62" spans="1:10" ht="17.25" x14ac:dyDescent="0.25">
      <c r="A62" s="50" t="s">
        <v>121</v>
      </c>
      <c r="B62" s="51" t="s">
        <v>144</v>
      </c>
      <c r="C62" s="94"/>
      <c r="D62" s="95">
        <v>0</v>
      </c>
      <c r="E62" s="95"/>
      <c r="F62" s="95">
        <v>0</v>
      </c>
      <c r="G62" s="96"/>
      <c r="H62" s="96">
        <v>0</v>
      </c>
      <c r="I62" s="96"/>
      <c r="J62" s="97">
        <v>0</v>
      </c>
    </row>
    <row r="63" spans="1:10" s="37" customFormat="1" x14ac:dyDescent="0.25">
      <c r="A63" s="279" t="s">
        <v>155</v>
      </c>
      <c r="B63" s="280"/>
      <c r="C63" s="98">
        <f>+C62+C61+C58+C53+C48+C42+C36+C32</f>
        <v>131593.57</v>
      </c>
      <c r="D63" s="99">
        <f t="shared" ref="D63:J63" si="9">D62+D61+D58+D53+D48+D42+D36+D32</f>
        <v>480563.1</v>
      </c>
      <c r="E63" s="99">
        <f t="shared" si="9"/>
        <v>668898.62</v>
      </c>
      <c r="F63" s="99">
        <f t="shared" si="9"/>
        <v>943978.19</v>
      </c>
      <c r="G63" s="99">
        <f t="shared" si="9"/>
        <v>1039686.4000000001</v>
      </c>
      <c r="H63" s="99">
        <f t="shared" si="9"/>
        <v>1247389.4800000002</v>
      </c>
      <c r="I63" s="99">
        <f t="shared" si="9"/>
        <v>1266018.4900000002</v>
      </c>
      <c r="J63" s="100">
        <f t="shared" si="9"/>
        <v>2924455.1500000004</v>
      </c>
    </row>
    <row r="64" spans="1:10" x14ac:dyDescent="0.25">
      <c r="A64" s="4" t="s">
        <v>160</v>
      </c>
      <c r="B64" s="3"/>
      <c r="C64" s="16"/>
      <c r="D64" s="101">
        <v>0</v>
      </c>
      <c r="E64" s="17"/>
      <c r="F64" s="101">
        <v>114485.59</v>
      </c>
      <c r="G64" s="17"/>
      <c r="H64" s="101">
        <v>115413.98</v>
      </c>
      <c r="I64" s="17"/>
      <c r="J64" s="103">
        <v>115413.98</v>
      </c>
    </row>
    <row r="65" spans="1:10" x14ac:dyDescent="0.25">
      <c r="A65" s="279" t="s">
        <v>133</v>
      </c>
      <c r="B65" s="280"/>
      <c r="C65" s="98">
        <f>+C63+C14</f>
        <v>1298982.29</v>
      </c>
      <c r="D65" s="99">
        <f>+D63+D14</f>
        <v>1438226.3599999999</v>
      </c>
      <c r="E65" s="99">
        <f>+E63+C14</f>
        <v>1836287.3399999999</v>
      </c>
      <c r="F65" s="99">
        <f>+F63+D14</f>
        <v>1901641.45</v>
      </c>
      <c r="G65" s="99">
        <f>+G63+C14</f>
        <v>2207075.12</v>
      </c>
      <c r="H65" s="99">
        <f>+H63+D14</f>
        <v>2205052.7400000002</v>
      </c>
      <c r="I65" s="99">
        <f>+I63+C14</f>
        <v>2433407.21</v>
      </c>
      <c r="J65" s="100">
        <f>+J63+D14</f>
        <v>3882118.41</v>
      </c>
    </row>
    <row r="66" spans="1:10" x14ac:dyDescent="0.25">
      <c r="A66" s="4" t="s">
        <v>161</v>
      </c>
      <c r="B66" s="3"/>
      <c r="C66" s="16"/>
      <c r="D66" s="102">
        <f>+D64+$D15</f>
        <v>148860.09</v>
      </c>
      <c r="E66" s="17"/>
      <c r="F66" s="102">
        <f>+F64+$D15</f>
        <v>263345.68</v>
      </c>
      <c r="G66" s="17"/>
      <c r="H66" s="102">
        <f>+H64+$D15</f>
        <v>264274.07</v>
      </c>
      <c r="I66" s="17"/>
      <c r="J66" s="102">
        <f>+J64+$D15</f>
        <v>264274.07</v>
      </c>
    </row>
    <row r="67" spans="1:10" ht="18.95" customHeight="1" x14ac:dyDescent="0.25">
      <c r="A67" s="20"/>
      <c r="B67" s="53"/>
      <c r="C67" s="52"/>
      <c r="D67" s="52"/>
      <c r="E67" s="52"/>
      <c r="F67" s="52"/>
      <c r="G67" s="52"/>
      <c r="H67" s="52"/>
      <c r="I67" s="52"/>
      <c r="J67" s="52"/>
    </row>
    <row r="68" spans="1:10" ht="21" customHeight="1" x14ac:dyDescent="0.25">
      <c r="A68" s="270" t="s">
        <v>130</v>
      </c>
      <c r="B68" s="276" t="s">
        <v>131</v>
      </c>
      <c r="C68" s="274" t="s">
        <v>122</v>
      </c>
      <c r="D68" s="274"/>
      <c r="E68" s="274"/>
      <c r="F68" s="274"/>
      <c r="G68" s="274"/>
      <c r="H68" s="274"/>
      <c r="I68" s="274"/>
      <c r="J68" s="275"/>
    </row>
    <row r="69" spans="1:10" ht="33" customHeight="1" x14ac:dyDescent="0.25">
      <c r="A69" s="271"/>
      <c r="B69" s="277"/>
      <c r="C69" s="268" t="s">
        <v>177</v>
      </c>
      <c r="D69" s="269"/>
      <c r="E69" s="8" t="s">
        <v>178</v>
      </c>
      <c r="F69" s="7"/>
      <c r="G69" s="6" t="s">
        <v>179</v>
      </c>
      <c r="H69" s="7"/>
      <c r="I69" s="6" t="s">
        <v>180</v>
      </c>
      <c r="J69" s="5"/>
    </row>
    <row r="70" spans="1:10" ht="37.5" customHeight="1" x14ac:dyDescent="0.25">
      <c r="A70" s="272"/>
      <c r="B70" s="278"/>
      <c r="C70" s="29" t="s">
        <v>143</v>
      </c>
      <c r="D70" s="28" t="s">
        <v>182</v>
      </c>
      <c r="E70" s="29" t="s">
        <v>143</v>
      </c>
      <c r="F70" s="28" t="s">
        <v>182</v>
      </c>
      <c r="G70" s="29" t="s">
        <v>143</v>
      </c>
      <c r="H70" s="28" t="s">
        <v>182</v>
      </c>
      <c r="I70" s="29" t="s">
        <v>143</v>
      </c>
      <c r="J70" s="30" t="s">
        <v>4</v>
      </c>
    </row>
    <row r="71" spans="1:10" x14ac:dyDescent="0.25">
      <c r="A71" s="43" t="s">
        <v>64</v>
      </c>
      <c r="B71" s="42" t="s">
        <v>63</v>
      </c>
      <c r="C71" s="104">
        <v>26175.01</v>
      </c>
      <c r="D71" s="105">
        <v>83448.38</v>
      </c>
      <c r="E71" s="105">
        <v>60058.71</v>
      </c>
      <c r="F71" s="105">
        <v>137126.23000000001</v>
      </c>
      <c r="G71" s="105">
        <v>107586.67</v>
      </c>
      <c r="H71" s="105">
        <v>179439.25</v>
      </c>
      <c r="I71" s="105">
        <v>148831.16</v>
      </c>
      <c r="J71" s="106">
        <v>263840.90000000002</v>
      </c>
    </row>
    <row r="72" spans="1:10" x14ac:dyDescent="0.25">
      <c r="A72" s="43" t="s">
        <v>66</v>
      </c>
      <c r="B72" s="42" t="s">
        <v>65</v>
      </c>
      <c r="C72" s="107">
        <v>2160.86</v>
      </c>
      <c r="D72" s="108">
        <v>6909.53</v>
      </c>
      <c r="E72" s="108">
        <v>5410.54</v>
      </c>
      <c r="F72" s="108">
        <v>11601.71</v>
      </c>
      <c r="G72" s="108">
        <v>10245.17</v>
      </c>
      <c r="H72" s="108">
        <v>15759.15</v>
      </c>
      <c r="I72" s="108">
        <v>14425.69</v>
      </c>
      <c r="J72" s="109">
        <v>24818.41</v>
      </c>
    </row>
    <row r="73" spans="1:10" x14ac:dyDescent="0.25">
      <c r="A73" s="43" t="s">
        <v>68</v>
      </c>
      <c r="B73" s="42" t="s">
        <v>67</v>
      </c>
      <c r="C73" s="110">
        <v>111118.93</v>
      </c>
      <c r="D73" s="111">
        <v>143585.25</v>
      </c>
      <c r="E73" s="111">
        <v>142696.57</v>
      </c>
      <c r="F73" s="111">
        <v>381325.58</v>
      </c>
      <c r="G73" s="111">
        <v>213536.95</v>
      </c>
      <c r="H73" s="111">
        <v>492031.73</v>
      </c>
      <c r="I73" s="111">
        <v>305696.46000000002</v>
      </c>
      <c r="J73" s="112">
        <v>1115792.81</v>
      </c>
    </row>
    <row r="74" spans="1:10" x14ac:dyDescent="0.25">
      <c r="A74" s="43" t="s">
        <v>69</v>
      </c>
      <c r="B74" s="42" t="s">
        <v>14</v>
      </c>
      <c r="C74" s="107">
        <v>72073.45</v>
      </c>
      <c r="D74" s="108">
        <v>94105.89</v>
      </c>
      <c r="E74" s="108">
        <v>99283.31</v>
      </c>
      <c r="F74" s="108">
        <v>106672.98</v>
      </c>
      <c r="G74" s="108">
        <v>173465.43</v>
      </c>
      <c r="H74" s="108">
        <v>120621.16</v>
      </c>
      <c r="I74" s="108">
        <v>174915.24</v>
      </c>
      <c r="J74" s="109">
        <v>321225.03000000003</v>
      </c>
    </row>
    <row r="75" spans="1:10" x14ac:dyDescent="0.25">
      <c r="A75" s="43" t="s">
        <v>71</v>
      </c>
      <c r="B75" s="42" t="s">
        <v>70</v>
      </c>
      <c r="C75" s="107"/>
      <c r="D75" s="108"/>
      <c r="E75" s="108"/>
      <c r="F75" s="108"/>
      <c r="G75" s="108"/>
      <c r="H75" s="108"/>
      <c r="I75" s="108"/>
      <c r="J75" s="109"/>
    </row>
    <row r="76" spans="1:10" x14ac:dyDescent="0.25">
      <c r="A76" s="43" t="s">
        <v>72</v>
      </c>
      <c r="B76" s="42" t="s">
        <v>12</v>
      </c>
      <c r="C76" s="110"/>
      <c r="D76" s="111"/>
      <c r="E76" s="111"/>
      <c r="F76" s="111"/>
      <c r="G76" s="111"/>
      <c r="H76" s="111"/>
      <c r="I76" s="111"/>
      <c r="J76" s="112"/>
    </row>
    <row r="77" spans="1:10" x14ac:dyDescent="0.25">
      <c r="A77" s="43" t="s">
        <v>74</v>
      </c>
      <c r="B77" s="42" t="s">
        <v>73</v>
      </c>
      <c r="C77" s="110"/>
      <c r="D77" s="111"/>
      <c r="E77" s="111"/>
      <c r="F77" s="111"/>
      <c r="G77" s="111"/>
      <c r="H77" s="111"/>
      <c r="I77" s="111"/>
      <c r="J77" s="112"/>
    </row>
    <row r="78" spans="1:10" x14ac:dyDescent="0.25">
      <c r="A78" s="43" t="s">
        <v>76</v>
      </c>
      <c r="B78" s="42" t="s">
        <v>75</v>
      </c>
      <c r="C78" s="107"/>
      <c r="D78" s="108"/>
      <c r="E78" s="108"/>
      <c r="F78" s="108"/>
      <c r="G78" s="108"/>
      <c r="H78" s="108"/>
      <c r="I78" s="108"/>
      <c r="J78" s="109"/>
    </row>
    <row r="79" spans="1:10" x14ac:dyDescent="0.25">
      <c r="A79" s="43" t="s">
        <v>78</v>
      </c>
      <c r="B79" s="42" t="s">
        <v>77</v>
      </c>
      <c r="C79" s="107">
        <v>129.47999999999999</v>
      </c>
      <c r="D79" s="108">
        <v>49.29</v>
      </c>
      <c r="E79" s="108">
        <v>886.13</v>
      </c>
      <c r="F79" s="108">
        <v>609.9</v>
      </c>
      <c r="G79" s="108">
        <v>886.13</v>
      </c>
      <c r="H79" s="108">
        <v>609.9</v>
      </c>
      <c r="I79" s="108">
        <v>886.13</v>
      </c>
      <c r="J79" s="109">
        <v>1037.8</v>
      </c>
    </row>
    <row r="80" spans="1:10" x14ac:dyDescent="0.25">
      <c r="A80" s="43" t="s">
        <v>80</v>
      </c>
      <c r="B80" s="42" t="s">
        <v>79</v>
      </c>
      <c r="C80" s="107">
        <v>14936.78</v>
      </c>
      <c r="D80" s="108">
        <v>14628</v>
      </c>
      <c r="E80" s="108">
        <v>15008.78</v>
      </c>
      <c r="F80" s="108">
        <v>14700</v>
      </c>
      <c r="G80" s="108">
        <v>15056.78</v>
      </c>
      <c r="H80" s="108">
        <v>14772</v>
      </c>
      <c r="I80" s="108">
        <v>15152.78</v>
      </c>
      <c r="J80" s="109">
        <v>20946</v>
      </c>
    </row>
    <row r="81" spans="1:10" x14ac:dyDescent="0.25">
      <c r="A81" s="45" t="s">
        <v>62</v>
      </c>
      <c r="B81" s="48" t="s">
        <v>127</v>
      </c>
      <c r="C81" s="113">
        <f t="shared" ref="C81:J81" si="10">SUM(C71:C80)</f>
        <v>226594.51</v>
      </c>
      <c r="D81" s="114">
        <f t="shared" si="10"/>
        <v>342726.33999999997</v>
      </c>
      <c r="E81" s="114">
        <f t="shared" si="10"/>
        <v>323344.04000000004</v>
      </c>
      <c r="F81" s="114">
        <f t="shared" si="10"/>
        <v>652036.4</v>
      </c>
      <c r="G81" s="114">
        <f t="shared" si="10"/>
        <v>520777.13000000006</v>
      </c>
      <c r="H81" s="114">
        <f t="shared" si="10"/>
        <v>823233.19000000006</v>
      </c>
      <c r="I81" s="114">
        <f t="shared" si="10"/>
        <v>659907.46000000008</v>
      </c>
      <c r="J81" s="115">
        <f t="shared" si="10"/>
        <v>1747660.9500000002</v>
      </c>
    </row>
    <row r="82" spans="1:10" x14ac:dyDescent="0.25">
      <c r="A82" s="43" t="s">
        <v>83</v>
      </c>
      <c r="B82" s="42" t="s">
        <v>82</v>
      </c>
      <c r="C82" s="116"/>
      <c r="D82" s="117"/>
      <c r="E82" s="108"/>
      <c r="F82" s="108"/>
      <c r="G82" s="108"/>
      <c r="H82" s="108"/>
      <c r="I82" s="108"/>
      <c r="J82" s="109"/>
    </row>
    <row r="83" spans="1:10" x14ac:dyDescent="0.25">
      <c r="A83" s="43" t="s">
        <v>85</v>
      </c>
      <c r="B83" s="42" t="s">
        <v>84</v>
      </c>
      <c r="C83" s="110">
        <v>3936.07</v>
      </c>
      <c r="D83" s="111">
        <v>118446.55</v>
      </c>
      <c r="E83" s="111">
        <v>3936.07</v>
      </c>
      <c r="F83" s="111">
        <v>177214.92</v>
      </c>
      <c r="G83" s="111">
        <v>10579.16</v>
      </c>
      <c r="H83" s="111">
        <v>243745.7</v>
      </c>
      <c r="I83" s="111">
        <v>142118.53</v>
      </c>
      <c r="J83" s="112">
        <v>873344.63</v>
      </c>
    </row>
    <row r="84" spans="1:10" x14ac:dyDescent="0.25">
      <c r="A84" s="43" t="s">
        <v>86</v>
      </c>
      <c r="B84" s="42" t="s">
        <v>0</v>
      </c>
      <c r="C84" s="107">
        <v>182166.08</v>
      </c>
      <c r="D84" s="108">
        <v>8901.8700000000008</v>
      </c>
      <c r="E84" s="108">
        <v>182166.08</v>
      </c>
      <c r="F84" s="108">
        <v>8901.8700000000008</v>
      </c>
      <c r="G84" s="108">
        <v>185111.53</v>
      </c>
      <c r="H84" s="108">
        <v>8901.8700000000008</v>
      </c>
      <c r="I84" s="108">
        <v>187965.71</v>
      </c>
      <c r="J84" s="109">
        <v>10901.87</v>
      </c>
    </row>
    <row r="85" spans="1:10" x14ac:dyDescent="0.25">
      <c r="A85" s="43" t="s">
        <v>87</v>
      </c>
      <c r="B85" s="42" t="s">
        <v>1</v>
      </c>
      <c r="C85" s="107"/>
      <c r="D85" s="108"/>
      <c r="E85" s="108"/>
      <c r="F85" s="108"/>
      <c r="G85" s="108"/>
      <c r="H85" s="108"/>
      <c r="I85" s="108"/>
      <c r="J85" s="109"/>
    </row>
    <row r="86" spans="1:10" x14ac:dyDescent="0.25">
      <c r="A86" s="43" t="s">
        <v>89</v>
      </c>
      <c r="B86" s="42" t="s">
        <v>88</v>
      </c>
      <c r="C86" s="118">
        <v>31384.89</v>
      </c>
      <c r="D86" s="119">
        <v>5655.8</v>
      </c>
      <c r="E86" s="119">
        <v>61640.89</v>
      </c>
      <c r="F86" s="119">
        <v>5655.8</v>
      </c>
      <c r="G86" s="119">
        <v>76702.47</v>
      </c>
      <c r="H86" s="119">
        <v>5655.8</v>
      </c>
      <c r="I86" s="119">
        <v>82785.81</v>
      </c>
      <c r="J86" s="120">
        <v>15233.52</v>
      </c>
    </row>
    <row r="87" spans="1:10" x14ac:dyDescent="0.25">
      <c r="A87" s="45" t="s">
        <v>81</v>
      </c>
      <c r="B87" s="48" t="s">
        <v>126</v>
      </c>
      <c r="C87" s="113">
        <f t="shared" ref="C87:J87" si="11">SUM(C82:C86)</f>
        <v>217487.03999999998</v>
      </c>
      <c r="D87" s="114">
        <f t="shared" si="11"/>
        <v>133004.22</v>
      </c>
      <c r="E87" s="114">
        <f t="shared" si="11"/>
        <v>247743.03999999998</v>
      </c>
      <c r="F87" s="114">
        <f t="shared" si="11"/>
        <v>191772.59</v>
      </c>
      <c r="G87" s="114">
        <f t="shared" si="11"/>
        <v>272393.16000000003</v>
      </c>
      <c r="H87" s="114">
        <f t="shared" si="11"/>
        <v>258303.37</v>
      </c>
      <c r="I87" s="114">
        <f t="shared" si="11"/>
        <v>412870.05</v>
      </c>
      <c r="J87" s="115">
        <f t="shared" si="11"/>
        <v>899480.02</v>
      </c>
    </row>
    <row r="88" spans="1:10" x14ac:dyDescent="0.25">
      <c r="A88" s="43" t="s">
        <v>92</v>
      </c>
      <c r="B88" s="42" t="s">
        <v>91</v>
      </c>
      <c r="C88" s="121"/>
      <c r="D88" s="122"/>
      <c r="E88" s="122"/>
      <c r="F88" s="122"/>
      <c r="G88" s="122"/>
      <c r="H88" s="122"/>
      <c r="I88" s="122"/>
      <c r="J88" s="123"/>
    </row>
    <row r="89" spans="1:10" x14ac:dyDescent="0.25">
      <c r="A89" s="43" t="s">
        <v>94</v>
      </c>
      <c r="B89" s="42" t="s">
        <v>93</v>
      </c>
      <c r="C89" s="121"/>
      <c r="D89" s="122"/>
      <c r="E89" s="122"/>
      <c r="F89" s="122"/>
      <c r="G89" s="122"/>
      <c r="H89" s="122"/>
      <c r="I89" s="122"/>
      <c r="J89" s="123"/>
    </row>
    <row r="90" spans="1:10" x14ac:dyDescent="0.25">
      <c r="A90" s="43" t="s">
        <v>96</v>
      </c>
      <c r="B90" s="42" t="s">
        <v>95</v>
      </c>
      <c r="C90" s="121"/>
      <c r="D90" s="122"/>
      <c r="E90" s="122"/>
      <c r="F90" s="122"/>
      <c r="G90" s="122"/>
      <c r="H90" s="122"/>
      <c r="I90" s="122"/>
      <c r="J90" s="123"/>
    </row>
    <row r="91" spans="1:10" x14ac:dyDescent="0.25">
      <c r="A91" s="43" t="s">
        <v>98</v>
      </c>
      <c r="B91" s="42" t="s">
        <v>97</v>
      </c>
      <c r="C91" s="107"/>
      <c r="D91" s="108"/>
      <c r="E91" s="108"/>
      <c r="F91" s="108"/>
      <c r="G91" s="108"/>
      <c r="H91" s="108"/>
      <c r="I91" s="108"/>
      <c r="J91" s="109"/>
    </row>
    <row r="92" spans="1:10" x14ac:dyDescent="0.25">
      <c r="A92" s="45" t="s">
        <v>90</v>
      </c>
      <c r="B92" s="48" t="s">
        <v>125</v>
      </c>
      <c r="C92" s="113">
        <f t="shared" ref="C92:J92" si="12">SUM(C88:C91)</f>
        <v>0</v>
      </c>
      <c r="D92" s="124">
        <f t="shared" si="12"/>
        <v>0</v>
      </c>
      <c r="E92" s="124">
        <f t="shared" si="12"/>
        <v>0</v>
      </c>
      <c r="F92" s="124">
        <f t="shared" si="12"/>
        <v>0</v>
      </c>
      <c r="G92" s="124">
        <f t="shared" si="12"/>
        <v>0</v>
      </c>
      <c r="H92" s="124">
        <f t="shared" si="12"/>
        <v>0</v>
      </c>
      <c r="I92" s="124">
        <f t="shared" si="12"/>
        <v>0</v>
      </c>
      <c r="J92" s="125">
        <f t="shared" si="12"/>
        <v>0</v>
      </c>
    </row>
    <row r="93" spans="1:10" x14ac:dyDescent="0.25">
      <c r="A93" s="43" t="s">
        <v>101</v>
      </c>
      <c r="B93" s="42" t="s">
        <v>100</v>
      </c>
      <c r="C93" s="121"/>
      <c r="D93" s="122"/>
      <c r="E93" s="122"/>
      <c r="F93" s="122"/>
      <c r="G93" s="122"/>
      <c r="H93" s="122"/>
      <c r="I93" s="122"/>
      <c r="J93" s="123"/>
    </row>
    <row r="94" spans="1:10" x14ac:dyDescent="0.25">
      <c r="A94" s="43" t="s">
        <v>103</v>
      </c>
      <c r="B94" s="42" t="s">
        <v>102</v>
      </c>
      <c r="C94" s="121"/>
      <c r="D94" s="122"/>
      <c r="E94" s="122"/>
      <c r="F94" s="122"/>
      <c r="G94" s="122"/>
      <c r="H94" s="122"/>
      <c r="I94" s="122"/>
      <c r="J94" s="123"/>
    </row>
    <row r="95" spans="1:10" x14ac:dyDescent="0.25">
      <c r="A95" s="43" t="s">
        <v>105</v>
      </c>
      <c r="B95" s="42" t="s">
        <v>104</v>
      </c>
      <c r="C95" s="121"/>
      <c r="D95" s="122"/>
      <c r="E95" s="122"/>
      <c r="F95" s="122"/>
      <c r="G95" s="122"/>
      <c r="H95" s="122"/>
      <c r="I95" s="122"/>
      <c r="J95" s="123"/>
    </row>
    <row r="96" spans="1:10" x14ac:dyDescent="0.25">
      <c r="A96" s="43" t="s">
        <v>107</v>
      </c>
      <c r="B96" s="42" t="s">
        <v>106</v>
      </c>
      <c r="C96" s="121"/>
      <c r="D96" s="122"/>
      <c r="E96" s="122"/>
      <c r="F96" s="122"/>
      <c r="G96" s="122"/>
      <c r="H96" s="122"/>
      <c r="I96" s="122"/>
      <c r="J96" s="123"/>
    </row>
    <row r="97" spans="1:10" x14ac:dyDescent="0.25">
      <c r="A97" s="43" t="s">
        <v>109</v>
      </c>
      <c r="B97" s="42" t="s">
        <v>108</v>
      </c>
      <c r="C97" s="121"/>
      <c r="D97" s="122"/>
      <c r="E97" s="122"/>
      <c r="F97" s="122"/>
      <c r="G97" s="122"/>
      <c r="H97" s="122"/>
      <c r="I97" s="122"/>
      <c r="J97" s="123"/>
    </row>
    <row r="98" spans="1:10" x14ac:dyDescent="0.25">
      <c r="A98" s="45" t="s">
        <v>99</v>
      </c>
      <c r="B98" s="48" t="s">
        <v>124</v>
      </c>
      <c r="C98" s="126">
        <f t="shared" ref="C98:J98" si="13">SUM(C93:C97)</f>
        <v>0</v>
      </c>
      <c r="D98" s="124">
        <f t="shared" si="13"/>
        <v>0</v>
      </c>
      <c r="E98" s="124">
        <f t="shared" si="13"/>
        <v>0</v>
      </c>
      <c r="F98" s="124">
        <f t="shared" si="13"/>
        <v>0</v>
      </c>
      <c r="G98" s="124">
        <f t="shared" si="13"/>
        <v>0</v>
      </c>
      <c r="H98" s="124">
        <f t="shared" si="13"/>
        <v>0</v>
      </c>
      <c r="I98" s="124">
        <f t="shared" si="13"/>
        <v>0</v>
      </c>
      <c r="J98" s="125">
        <f t="shared" si="13"/>
        <v>0</v>
      </c>
    </row>
    <row r="99" spans="1:10" ht="30" x14ac:dyDescent="0.25">
      <c r="A99" s="45" t="s">
        <v>168</v>
      </c>
      <c r="B99" s="54" t="s">
        <v>128</v>
      </c>
      <c r="C99" s="127"/>
      <c r="D99" s="128"/>
      <c r="E99" s="128"/>
      <c r="F99" s="128"/>
      <c r="G99" s="128"/>
      <c r="H99" s="128"/>
      <c r="I99" s="128"/>
      <c r="J99" s="129"/>
    </row>
    <row r="100" spans="1:10" x14ac:dyDescent="0.25">
      <c r="A100" s="43" t="s">
        <v>112</v>
      </c>
      <c r="B100" s="42" t="s">
        <v>111</v>
      </c>
      <c r="C100" s="121">
        <v>62509.04</v>
      </c>
      <c r="D100" s="122">
        <v>284245.17</v>
      </c>
      <c r="E100" s="122">
        <v>90927.64</v>
      </c>
      <c r="F100" s="122">
        <v>334371.39</v>
      </c>
      <c r="G100" s="122">
        <v>113561.96</v>
      </c>
      <c r="H100" s="122">
        <v>373987.31</v>
      </c>
      <c r="I100" s="122">
        <v>146925.47</v>
      </c>
      <c r="J100" s="123">
        <v>903508.77</v>
      </c>
    </row>
    <row r="101" spans="1:10" x14ac:dyDescent="0.25">
      <c r="A101" s="43" t="s">
        <v>114</v>
      </c>
      <c r="B101" s="42" t="s">
        <v>113</v>
      </c>
      <c r="C101" s="121">
        <v>1993.58</v>
      </c>
      <c r="D101" s="122">
        <v>21266.06</v>
      </c>
      <c r="E101" s="122">
        <v>7103.87</v>
      </c>
      <c r="F101" s="122">
        <v>22944.81</v>
      </c>
      <c r="G101" s="122">
        <v>9512.9699999999993</v>
      </c>
      <c r="H101" s="122">
        <v>25480.33</v>
      </c>
      <c r="I101" s="122">
        <v>11840.05</v>
      </c>
      <c r="J101" s="123">
        <v>100119.51</v>
      </c>
    </row>
    <row r="102" spans="1:10" x14ac:dyDescent="0.25">
      <c r="A102" s="45" t="s">
        <v>110</v>
      </c>
      <c r="B102" s="48" t="s">
        <v>123</v>
      </c>
      <c r="C102" s="130">
        <f t="shared" ref="C102:J102" si="14">+C100+C101</f>
        <v>64502.62</v>
      </c>
      <c r="D102" s="131">
        <f t="shared" si="14"/>
        <v>305511.23</v>
      </c>
      <c r="E102" s="131">
        <f t="shared" si="14"/>
        <v>98031.51</v>
      </c>
      <c r="F102" s="131">
        <f t="shared" si="14"/>
        <v>357316.2</v>
      </c>
      <c r="G102" s="131">
        <f t="shared" si="14"/>
        <v>123074.93000000001</v>
      </c>
      <c r="H102" s="131">
        <f t="shared" si="14"/>
        <v>399467.64</v>
      </c>
      <c r="I102" s="131">
        <f t="shared" si="14"/>
        <v>158765.51999999999</v>
      </c>
      <c r="J102" s="132">
        <f t="shared" si="14"/>
        <v>1003628.28</v>
      </c>
    </row>
    <row r="103" spans="1:10" ht="17.25" x14ac:dyDescent="0.25">
      <c r="A103" s="55" t="s">
        <v>137</v>
      </c>
      <c r="B103" s="51" t="s">
        <v>144</v>
      </c>
      <c r="C103" s="133"/>
      <c r="D103" s="134">
        <v>0</v>
      </c>
      <c r="E103" s="134"/>
      <c r="F103" s="134">
        <v>0</v>
      </c>
      <c r="G103" s="134"/>
      <c r="H103" s="134">
        <v>0</v>
      </c>
      <c r="I103" s="134"/>
      <c r="J103" s="135">
        <v>0</v>
      </c>
    </row>
    <row r="104" spans="1:10" x14ac:dyDescent="0.25">
      <c r="A104" s="4" t="s">
        <v>132</v>
      </c>
      <c r="B104" s="3"/>
      <c r="C104" s="136">
        <f t="shared" ref="C104:J104" si="15">+C103+C102+C99+C98+C92+C87+C81</f>
        <v>508584.17</v>
      </c>
      <c r="D104" s="137">
        <f t="shared" si="15"/>
        <v>781241.78999999992</v>
      </c>
      <c r="E104" s="137">
        <f t="shared" si="15"/>
        <v>669118.59000000008</v>
      </c>
      <c r="F104" s="137">
        <f t="shared" si="15"/>
        <v>1201125.19</v>
      </c>
      <c r="G104" s="137">
        <f t="shared" si="15"/>
        <v>916245.22000000009</v>
      </c>
      <c r="H104" s="137">
        <f t="shared" si="15"/>
        <v>1481004.2000000002</v>
      </c>
      <c r="I104" s="137">
        <f t="shared" si="15"/>
        <v>1231543.03</v>
      </c>
      <c r="J104" s="138">
        <f t="shared" si="15"/>
        <v>3650769.25</v>
      </c>
    </row>
    <row r="105" spans="1:10" x14ac:dyDescent="0.25">
      <c r="A105" s="4" t="s">
        <v>162</v>
      </c>
      <c r="B105" s="3"/>
      <c r="C105" s="16"/>
      <c r="D105" s="101">
        <v>0</v>
      </c>
      <c r="E105" s="17"/>
      <c r="F105" s="101">
        <v>57775</v>
      </c>
      <c r="G105" s="17"/>
      <c r="H105" s="101">
        <v>67779.070000000007</v>
      </c>
      <c r="I105" s="17"/>
      <c r="J105" s="103">
        <v>68029.070000000007</v>
      </c>
    </row>
    <row r="106" spans="1:10" x14ac:dyDescent="0.25">
      <c r="A106" s="31"/>
      <c r="B106" s="56"/>
      <c r="C106" s="57"/>
      <c r="D106" s="57"/>
      <c r="E106" s="57"/>
      <c r="F106" s="57"/>
      <c r="G106" s="57"/>
      <c r="H106" s="57"/>
      <c r="I106" s="57"/>
      <c r="J106" s="58"/>
    </row>
    <row r="107" spans="1:10" x14ac:dyDescent="0.25">
      <c r="A107" s="59"/>
      <c r="B107" s="60" t="s">
        <v>129</v>
      </c>
      <c r="C107" s="137">
        <f t="shared" ref="C107:J107" si="16">+C65-C104</f>
        <v>790398.12000000011</v>
      </c>
      <c r="D107" s="137">
        <f t="shared" si="16"/>
        <v>656984.56999999995</v>
      </c>
      <c r="E107" s="137">
        <f t="shared" si="16"/>
        <v>1167168.7499999998</v>
      </c>
      <c r="F107" s="137">
        <f t="shared" si="16"/>
        <v>700516.26</v>
      </c>
      <c r="G107" s="137">
        <f t="shared" si="16"/>
        <v>1290829.8999999999</v>
      </c>
      <c r="H107" s="137">
        <f t="shared" si="16"/>
        <v>724048.54</v>
      </c>
      <c r="I107" s="137">
        <f t="shared" si="16"/>
        <v>1201864.18</v>
      </c>
      <c r="J107" s="138">
        <f t="shared" si="16"/>
        <v>231349.16000000015</v>
      </c>
    </row>
    <row r="108" spans="1:10" s="37" customFormat="1" x14ac:dyDescent="0.2">
      <c r="A108" s="59"/>
      <c r="B108" s="60" t="s">
        <v>163</v>
      </c>
      <c r="C108" s="18"/>
      <c r="D108" s="141">
        <f>+D66-D105</f>
        <v>148860.09</v>
      </c>
      <c r="E108" s="19"/>
      <c r="F108" s="141">
        <f>+F66-F105</f>
        <v>205570.68</v>
      </c>
      <c r="G108" s="19"/>
      <c r="H108" s="141">
        <f>+H66-H105</f>
        <v>196495</v>
      </c>
      <c r="I108" s="19"/>
      <c r="J108" s="139">
        <f>+J66-J105</f>
        <v>196245</v>
      </c>
    </row>
    <row r="109" spans="1:10" s="37" customFormat="1" x14ac:dyDescent="0.25">
      <c r="A109" s="61"/>
      <c r="B109" s="60" t="s">
        <v>134</v>
      </c>
      <c r="C109" s="137">
        <v>0</v>
      </c>
      <c r="D109" s="137">
        <f>IF(D107&lt;0,-D107,0)</f>
        <v>0</v>
      </c>
      <c r="E109" s="137">
        <v>0</v>
      </c>
      <c r="F109" s="137">
        <f>IF(F107&lt;0,-F107,0)</f>
        <v>0</v>
      </c>
      <c r="G109" s="137">
        <v>0</v>
      </c>
      <c r="H109" s="137">
        <f>IF(H107&lt;0,-H107,0)</f>
        <v>0</v>
      </c>
      <c r="I109" s="137">
        <v>0</v>
      </c>
      <c r="J109" s="140">
        <f>IF(J107&lt;0,-J107,0)</f>
        <v>0</v>
      </c>
    </row>
    <row r="110" spans="1:10" s="62" customFormat="1" ht="21" customHeight="1" x14ac:dyDescent="0.2">
      <c r="A110" s="2" t="s">
        <v>149</v>
      </c>
      <c r="B110" s="2"/>
      <c r="C110" s="2"/>
      <c r="D110" s="2"/>
      <c r="E110" s="2"/>
      <c r="F110" s="2"/>
      <c r="G110" s="2"/>
      <c r="H110" s="2"/>
      <c r="I110" s="2"/>
      <c r="J110" s="2"/>
    </row>
    <row r="111" spans="1:10" s="62" customFormat="1" ht="21" customHeight="1" x14ac:dyDescent="0.2">
      <c r="A111" s="1" t="s">
        <v>151</v>
      </c>
      <c r="B111" s="1"/>
      <c r="C111" s="1"/>
      <c r="D111" s="1"/>
      <c r="E111" s="1"/>
      <c r="F111" s="1"/>
      <c r="G111" s="1"/>
      <c r="H111" s="1"/>
      <c r="I111" s="1"/>
      <c r="J111" s="1"/>
    </row>
    <row r="112" spans="1:10" s="62" customFormat="1" ht="21" customHeight="1" x14ac:dyDescent="0.2">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07"/>
  <sheetViews>
    <sheetView showGridLines="0" zoomScale="85" zoomScaleNormal="85" workbookViewId="0"/>
  </sheetViews>
  <sheetFormatPr defaultColWidth="12.5703125" defaultRowHeight="15" customHeight="1" x14ac:dyDescent="0.25"/>
  <cols>
    <col min="1" max="1" width="15.7109375" style="62" customWidth="1"/>
    <col min="2" max="2" width="65.85546875" style="62" customWidth="1"/>
    <col min="3" max="3" width="37.140625" style="62" customWidth="1"/>
    <col min="4" max="4" width="35.42578125" style="62" bestFit="1" customWidth="1"/>
    <col min="5" max="5" width="34.85546875" style="62" bestFit="1" customWidth="1"/>
    <col min="6" max="6" width="14" style="62"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9"/>
      <c r="B1" s="9" t="s">
        <v>146</v>
      </c>
      <c r="C1" s="9"/>
      <c r="D1" s="9"/>
      <c r="E1" s="9"/>
      <c r="F1" s="9"/>
      <c r="G1" s="9"/>
      <c r="H1" s="9"/>
      <c r="I1" s="9"/>
      <c r="J1" s="9"/>
      <c r="K1" s="9"/>
      <c r="L1" s="9"/>
      <c r="M1" s="9"/>
      <c r="N1" s="9"/>
    </row>
    <row r="2" spans="1:14" ht="16.5" customHeight="1" x14ac:dyDescent="0.25">
      <c r="A2" s="20"/>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3" t="s">
        <v>164</v>
      </c>
      <c r="B5" s="273"/>
      <c r="C5" s="273"/>
      <c r="D5" s="273"/>
      <c r="E5" s="273"/>
      <c r="F5" s="273"/>
      <c r="G5" s="273"/>
      <c r="H5" s="273"/>
      <c r="I5" s="273"/>
      <c r="J5" s="273"/>
      <c r="K5" s="273"/>
      <c r="L5" s="273"/>
      <c r="M5" s="273"/>
      <c r="N5" s="273"/>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3" t="s">
        <v>166</v>
      </c>
      <c r="B9" s="273"/>
      <c r="C9" s="273"/>
      <c r="D9" s="273"/>
      <c r="E9" s="273"/>
      <c r="F9" s="273"/>
      <c r="G9" s="273"/>
      <c r="H9" s="273"/>
      <c r="I9" s="273"/>
      <c r="J9" s="273"/>
      <c r="K9" s="273"/>
      <c r="L9" s="273"/>
      <c r="M9" s="273"/>
      <c r="N9" s="273"/>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6" t="s">
        <v>130</v>
      </c>
      <c r="B11" s="281" t="s">
        <v>131</v>
      </c>
      <c r="C11" s="281" t="s">
        <v>169</v>
      </c>
      <c r="D11" s="281" t="s">
        <v>170</v>
      </c>
      <c r="E11" s="281" t="s">
        <v>171</v>
      </c>
      <c r="F11" s="281" t="s">
        <v>172</v>
      </c>
      <c r="G11" s="13" t="s">
        <v>3</v>
      </c>
      <c r="H11" s="12"/>
      <c r="I11" s="12"/>
      <c r="J11" s="12"/>
      <c r="K11" s="12"/>
      <c r="L11" s="12"/>
      <c r="M11" s="12"/>
      <c r="N11" s="11"/>
    </row>
    <row r="12" spans="1:14" ht="33" customHeight="1" x14ac:dyDescent="0.25">
      <c r="A12" s="287"/>
      <c r="B12" s="277"/>
      <c r="C12" s="277"/>
      <c r="D12" s="277"/>
      <c r="E12" s="277"/>
      <c r="F12" s="277"/>
      <c r="G12" s="283" t="s">
        <v>177</v>
      </c>
      <c r="H12" s="284"/>
      <c r="I12" s="8" t="s">
        <v>178</v>
      </c>
      <c r="J12" s="7"/>
      <c r="K12" s="6" t="s">
        <v>179</v>
      </c>
      <c r="L12" s="7"/>
      <c r="M12" s="6" t="s">
        <v>180</v>
      </c>
      <c r="N12" s="5"/>
    </row>
    <row r="13" spans="1:14" ht="37.5" customHeight="1" x14ac:dyDescent="0.25">
      <c r="A13" s="288"/>
      <c r="B13" s="282"/>
      <c r="C13" s="282"/>
      <c r="D13" s="282"/>
      <c r="E13" s="282"/>
      <c r="F13" s="282"/>
      <c r="G13" s="25" t="s">
        <v>143</v>
      </c>
      <c r="H13" s="26" t="s">
        <v>181</v>
      </c>
      <c r="I13" s="27" t="s">
        <v>143</v>
      </c>
      <c r="J13" s="28" t="s">
        <v>181</v>
      </c>
      <c r="K13" s="29" t="s">
        <v>143</v>
      </c>
      <c r="L13" s="28" t="s">
        <v>181</v>
      </c>
      <c r="M13" s="29" t="s">
        <v>143</v>
      </c>
      <c r="N13" s="30" t="s">
        <v>4</v>
      </c>
    </row>
    <row r="14" spans="1:14" s="34" customFormat="1" ht="19.5" customHeight="1" x14ac:dyDescent="0.2">
      <c r="A14" s="31"/>
      <c r="B14" s="32" t="s">
        <v>138</v>
      </c>
      <c r="C14" s="32"/>
      <c r="D14" s="32"/>
      <c r="E14" s="32"/>
      <c r="F14" s="32"/>
      <c r="G14" s="63">
        <v>1167388.72</v>
      </c>
      <c r="H14" s="64">
        <v>957663.26</v>
      </c>
      <c r="I14" s="33"/>
      <c r="J14" s="33"/>
      <c r="K14" s="33"/>
      <c r="L14" s="33"/>
      <c r="M14" s="33"/>
      <c r="N14" s="33"/>
    </row>
    <row r="15" spans="1:14" s="37" customFormat="1" x14ac:dyDescent="0.2">
      <c r="A15" s="31"/>
      <c r="B15" s="35" t="s">
        <v>157</v>
      </c>
      <c r="C15" s="35"/>
      <c r="D15" s="35"/>
      <c r="E15" s="35"/>
      <c r="F15" s="35"/>
      <c r="G15" s="15"/>
      <c r="H15" s="64">
        <v>148860.09</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50" t="s">
        <v>7</v>
      </c>
      <c r="B17" s="151" t="s">
        <v>6</v>
      </c>
      <c r="C17" s="195"/>
      <c r="D17" s="195"/>
      <c r="E17" s="195"/>
      <c r="F17" s="199"/>
      <c r="G17" s="65">
        <v>3325</v>
      </c>
      <c r="H17" s="66">
        <f>SUM(H18:H27)</f>
        <v>22373.84</v>
      </c>
      <c r="I17" s="66">
        <v>112466.97</v>
      </c>
      <c r="J17" s="66">
        <f>SUM(J18:J27)</f>
        <v>31744.66</v>
      </c>
      <c r="K17" s="66">
        <v>117654.77</v>
      </c>
      <c r="L17" s="66">
        <f>SUM(L18:L27)</f>
        <v>61744.05</v>
      </c>
      <c r="M17" s="66">
        <v>168878.21</v>
      </c>
      <c r="N17" s="67">
        <f>SUM(N18:N27)</f>
        <v>109968.73999999999</v>
      </c>
    </row>
    <row r="18" spans="1:14" s="37" customFormat="1" ht="38.25" x14ac:dyDescent="0.25">
      <c r="A18" s="152"/>
      <c r="B18" s="191"/>
      <c r="C18" s="205" t="s">
        <v>193</v>
      </c>
      <c r="D18" s="205" t="s">
        <v>194</v>
      </c>
      <c r="E18" s="205" t="s">
        <v>195</v>
      </c>
      <c r="F18" s="207" t="s">
        <v>196</v>
      </c>
      <c r="G18" s="208"/>
      <c r="H18" s="209">
        <v>2742.06</v>
      </c>
      <c r="I18" s="210"/>
      <c r="J18" s="209">
        <v>6500.55</v>
      </c>
      <c r="K18" s="210"/>
      <c r="L18" s="209">
        <v>10526.69</v>
      </c>
      <c r="M18" s="210"/>
      <c r="N18" s="211">
        <v>10526.69</v>
      </c>
    </row>
    <row r="19" spans="1:14" s="37" customFormat="1" ht="38.25" x14ac:dyDescent="0.25">
      <c r="A19" s="152"/>
      <c r="B19" s="191"/>
      <c r="C19" s="212" t="s">
        <v>197</v>
      </c>
      <c r="D19" s="212" t="s">
        <v>198</v>
      </c>
      <c r="E19" s="212" t="s">
        <v>199</v>
      </c>
      <c r="F19" s="213" t="s">
        <v>196</v>
      </c>
      <c r="G19" s="214"/>
      <c r="H19" s="215">
        <v>0</v>
      </c>
      <c r="I19" s="216"/>
      <c r="J19" s="215">
        <v>25.63</v>
      </c>
      <c r="K19" s="216"/>
      <c r="L19" s="215">
        <v>25.63</v>
      </c>
      <c r="M19" s="216"/>
      <c r="N19" s="217">
        <v>25.63</v>
      </c>
    </row>
    <row r="20" spans="1:14" s="37" customFormat="1" ht="38.25" x14ac:dyDescent="0.25">
      <c r="A20" s="152"/>
      <c r="B20" s="191"/>
      <c r="C20" s="212" t="s">
        <v>200</v>
      </c>
      <c r="D20" s="212" t="s">
        <v>194</v>
      </c>
      <c r="E20" s="212" t="s">
        <v>201</v>
      </c>
      <c r="F20" s="213" t="s">
        <v>202</v>
      </c>
      <c r="G20" s="214"/>
      <c r="H20" s="215">
        <v>5102</v>
      </c>
      <c r="I20" s="216"/>
      <c r="J20" s="215">
        <v>5102</v>
      </c>
      <c r="K20" s="216"/>
      <c r="L20" s="215">
        <v>5102</v>
      </c>
      <c r="M20" s="216"/>
      <c r="N20" s="217">
        <v>5102.1000000000004</v>
      </c>
    </row>
    <row r="21" spans="1:14" s="37" customFormat="1" ht="25.5" x14ac:dyDescent="0.25">
      <c r="A21" s="152"/>
      <c r="B21" s="191"/>
      <c r="C21" s="212" t="s">
        <v>203</v>
      </c>
      <c r="D21" s="212" t="s">
        <v>194</v>
      </c>
      <c r="E21" s="212" t="s">
        <v>204</v>
      </c>
      <c r="F21" s="213" t="s">
        <v>202</v>
      </c>
      <c r="G21" s="214"/>
      <c r="H21" s="215">
        <v>1077</v>
      </c>
      <c r="I21" s="216"/>
      <c r="J21" s="215">
        <v>5178.2</v>
      </c>
      <c r="K21" s="216"/>
      <c r="L21" s="215">
        <v>30557.73</v>
      </c>
      <c r="M21" s="216"/>
      <c r="N21" s="217">
        <v>41646.839999999997</v>
      </c>
    </row>
    <row r="22" spans="1:14" s="37" customFormat="1" ht="38.25" x14ac:dyDescent="0.25">
      <c r="A22" s="152"/>
      <c r="B22" s="191"/>
      <c r="C22" s="212" t="s">
        <v>205</v>
      </c>
      <c r="D22" s="212" t="s">
        <v>206</v>
      </c>
      <c r="E22" s="212" t="s">
        <v>207</v>
      </c>
      <c r="F22" s="213" t="s">
        <v>208</v>
      </c>
      <c r="G22" s="214"/>
      <c r="H22" s="215">
        <v>0</v>
      </c>
      <c r="I22" s="216"/>
      <c r="J22" s="215">
        <v>0</v>
      </c>
      <c r="K22" s="216"/>
      <c r="L22" s="215">
        <v>0</v>
      </c>
      <c r="M22" s="216"/>
      <c r="N22" s="217">
        <v>1500</v>
      </c>
    </row>
    <row r="23" spans="1:14" s="37" customFormat="1" ht="25.5" x14ac:dyDescent="0.25">
      <c r="A23" s="152"/>
      <c r="B23" s="191"/>
      <c r="C23" s="212" t="s">
        <v>209</v>
      </c>
      <c r="D23" s="212" t="s">
        <v>210</v>
      </c>
      <c r="E23" s="212" t="s">
        <v>204</v>
      </c>
      <c r="F23" s="213" t="s">
        <v>196</v>
      </c>
      <c r="G23" s="214"/>
      <c r="H23" s="215">
        <v>0</v>
      </c>
      <c r="I23" s="216"/>
      <c r="J23" s="215">
        <v>0</v>
      </c>
      <c r="K23" s="216"/>
      <c r="L23" s="215">
        <v>0</v>
      </c>
      <c r="M23" s="216"/>
      <c r="N23" s="217">
        <v>1314.45</v>
      </c>
    </row>
    <row r="24" spans="1:14" s="37" customFormat="1" ht="38.25" x14ac:dyDescent="0.25">
      <c r="A24" s="152"/>
      <c r="B24" s="191"/>
      <c r="C24" s="212" t="s">
        <v>211</v>
      </c>
      <c r="D24" s="212" t="s">
        <v>212</v>
      </c>
      <c r="E24" s="212" t="s">
        <v>213</v>
      </c>
      <c r="F24" s="213" t="s">
        <v>196</v>
      </c>
      <c r="G24" s="214"/>
      <c r="H24" s="215">
        <v>13</v>
      </c>
      <c r="I24" s="216"/>
      <c r="J24" s="215">
        <v>264</v>
      </c>
      <c r="K24" s="216"/>
      <c r="L24" s="215">
        <v>264</v>
      </c>
      <c r="M24" s="216"/>
      <c r="N24" s="217">
        <v>342</v>
      </c>
    </row>
    <row r="25" spans="1:14" s="37" customFormat="1" ht="38.25" x14ac:dyDescent="0.25">
      <c r="A25" s="152"/>
      <c r="B25" s="191"/>
      <c r="C25" s="212" t="s">
        <v>214</v>
      </c>
      <c r="D25" s="212" t="s">
        <v>212</v>
      </c>
      <c r="E25" s="212" t="s">
        <v>213</v>
      </c>
      <c r="F25" s="213" t="s">
        <v>196</v>
      </c>
      <c r="G25" s="214"/>
      <c r="H25" s="215">
        <v>2017.53</v>
      </c>
      <c r="I25" s="216"/>
      <c r="J25" s="215">
        <v>2017.53</v>
      </c>
      <c r="K25" s="216"/>
      <c r="L25" s="215">
        <v>2017.53</v>
      </c>
      <c r="M25" s="216"/>
      <c r="N25" s="217">
        <v>2017.53</v>
      </c>
    </row>
    <row r="26" spans="1:14" s="37" customFormat="1" ht="25.5" x14ac:dyDescent="0.25">
      <c r="A26" s="152"/>
      <c r="B26" s="191"/>
      <c r="C26" s="212" t="s">
        <v>215</v>
      </c>
      <c r="D26" s="212" t="s">
        <v>216</v>
      </c>
      <c r="E26" s="212" t="s">
        <v>204</v>
      </c>
      <c r="F26" s="213" t="s">
        <v>217</v>
      </c>
      <c r="G26" s="214"/>
      <c r="H26" s="215">
        <v>1291.5</v>
      </c>
      <c r="I26" s="216"/>
      <c r="J26" s="215">
        <v>1931</v>
      </c>
      <c r="K26" s="216"/>
      <c r="L26" s="215">
        <v>2380.7199999999998</v>
      </c>
      <c r="M26" s="216"/>
      <c r="N26" s="217">
        <v>36623.75</v>
      </c>
    </row>
    <row r="27" spans="1:14" s="37" customFormat="1" ht="25.5" x14ac:dyDescent="0.25">
      <c r="A27" s="152"/>
      <c r="B27" s="191"/>
      <c r="C27" s="192" t="s">
        <v>218</v>
      </c>
      <c r="D27" s="192" t="s">
        <v>219</v>
      </c>
      <c r="E27" s="192" t="s">
        <v>204</v>
      </c>
      <c r="F27" s="196" t="s">
        <v>208</v>
      </c>
      <c r="G27" s="200"/>
      <c r="H27" s="202">
        <v>10130.75</v>
      </c>
      <c r="I27" s="201"/>
      <c r="J27" s="202">
        <v>10725.75</v>
      </c>
      <c r="K27" s="201"/>
      <c r="L27" s="202">
        <v>10869.75</v>
      </c>
      <c r="M27" s="201"/>
      <c r="N27" s="203">
        <v>10869.75</v>
      </c>
    </row>
    <row r="28" spans="1:14" x14ac:dyDescent="0.25">
      <c r="A28" s="152" t="s">
        <v>13</v>
      </c>
      <c r="B28" s="151" t="s">
        <v>12</v>
      </c>
      <c r="C28" s="193"/>
      <c r="D28" s="193"/>
      <c r="E28" s="193"/>
      <c r="F28" s="197"/>
      <c r="G28" s="72"/>
      <c r="H28" s="74"/>
      <c r="I28" s="74"/>
      <c r="J28" s="74"/>
      <c r="K28" s="74"/>
      <c r="L28" s="74"/>
      <c r="M28" s="74"/>
      <c r="N28" s="75"/>
    </row>
    <row r="29" spans="1:14" ht="30" x14ac:dyDescent="0.25">
      <c r="A29" s="155" t="s">
        <v>5</v>
      </c>
      <c r="B29" s="156" t="s">
        <v>136</v>
      </c>
      <c r="C29" s="153"/>
      <c r="D29" s="153"/>
      <c r="E29" s="153"/>
      <c r="F29" s="154"/>
      <c r="G29" s="76">
        <f t="shared" ref="G29:N29" si="0">+G17+G28</f>
        <v>3325</v>
      </c>
      <c r="H29" s="77">
        <f t="shared" si="0"/>
        <v>22373.84</v>
      </c>
      <c r="I29" s="77">
        <f t="shared" si="0"/>
        <v>112466.97</v>
      </c>
      <c r="J29" s="77">
        <f t="shared" si="0"/>
        <v>31744.66</v>
      </c>
      <c r="K29" s="77">
        <f t="shared" si="0"/>
        <v>117654.77</v>
      </c>
      <c r="L29" s="77">
        <f t="shared" si="0"/>
        <v>61744.05</v>
      </c>
      <c r="M29" s="77">
        <f t="shared" si="0"/>
        <v>168878.21</v>
      </c>
      <c r="N29" s="78">
        <f t="shared" si="0"/>
        <v>109968.73999999999</v>
      </c>
    </row>
    <row r="30" spans="1:14" s="47" customFormat="1" x14ac:dyDescent="0.25">
      <c r="A30" s="152" t="s">
        <v>173</v>
      </c>
      <c r="B30" s="151" t="s">
        <v>14</v>
      </c>
      <c r="C30" s="204"/>
      <c r="D30" s="204"/>
      <c r="E30" s="204"/>
      <c r="F30" s="206"/>
      <c r="G30" s="79">
        <v>51307.79</v>
      </c>
      <c r="H30" s="81">
        <f>SUM(H31:H51)</f>
        <v>103282.2</v>
      </c>
      <c r="I30" s="81">
        <v>356571.39</v>
      </c>
      <c r="J30" s="81">
        <f>SUM(J31:J51)</f>
        <v>378128.15</v>
      </c>
      <c r="K30" s="81">
        <v>646661.92000000004</v>
      </c>
      <c r="L30" s="81">
        <f>SUM(L31:L51)</f>
        <v>521294.95</v>
      </c>
      <c r="M30" s="81">
        <v>648251.64</v>
      </c>
      <c r="N30" s="83">
        <f>SUM(N31:N51)</f>
        <v>1153396.55</v>
      </c>
    </row>
    <row r="31" spans="1:14" s="47" customFormat="1" ht="38.25" x14ac:dyDescent="0.25">
      <c r="A31" s="152"/>
      <c r="B31" s="191"/>
      <c r="C31" s="205" t="s">
        <v>220</v>
      </c>
      <c r="D31" s="205" t="s">
        <v>221</v>
      </c>
      <c r="E31" s="205" t="s">
        <v>222</v>
      </c>
      <c r="F31" s="207" t="s">
        <v>202</v>
      </c>
      <c r="G31" s="219"/>
      <c r="H31" s="221">
        <v>0</v>
      </c>
      <c r="I31" s="221"/>
      <c r="J31" s="221">
        <v>0</v>
      </c>
      <c r="K31" s="221"/>
      <c r="L31" s="221">
        <v>232.88</v>
      </c>
      <c r="M31" s="221"/>
      <c r="N31" s="223">
        <v>232.88</v>
      </c>
    </row>
    <row r="32" spans="1:14" s="47" customFormat="1" ht="25.5" x14ac:dyDescent="0.25">
      <c r="A32" s="152"/>
      <c r="B32" s="191"/>
      <c r="C32" s="212" t="s">
        <v>223</v>
      </c>
      <c r="D32" s="212" t="s">
        <v>221</v>
      </c>
      <c r="E32" s="212" t="s">
        <v>222</v>
      </c>
      <c r="F32" s="213" t="s">
        <v>217</v>
      </c>
      <c r="G32" s="224"/>
      <c r="H32" s="225">
        <v>0</v>
      </c>
      <c r="I32" s="225"/>
      <c r="J32" s="225">
        <v>0</v>
      </c>
      <c r="K32" s="225"/>
      <c r="L32" s="225">
        <v>1145.75</v>
      </c>
      <c r="M32" s="225"/>
      <c r="N32" s="226">
        <v>1145.75</v>
      </c>
    </row>
    <row r="33" spans="1:14" s="47" customFormat="1" ht="25.5" x14ac:dyDescent="0.25">
      <c r="A33" s="152"/>
      <c r="B33" s="191"/>
      <c r="C33" s="212" t="s">
        <v>224</v>
      </c>
      <c r="D33" s="212" t="s">
        <v>225</v>
      </c>
      <c r="E33" s="212" t="s">
        <v>226</v>
      </c>
      <c r="F33" s="213" t="s">
        <v>196</v>
      </c>
      <c r="G33" s="224"/>
      <c r="H33" s="225">
        <v>0</v>
      </c>
      <c r="I33" s="225"/>
      <c r="J33" s="225">
        <v>0</v>
      </c>
      <c r="K33" s="225"/>
      <c r="L33" s="225">
        <v>115.47</v>
      </c>
      <c r="M33" s="225"/>
      <c r="N33" s="226">
        <v>115.49</v>
      </c>
    </row>
    <row r="34" spans="1:14" s="47" customFormat="1" ht="25.5" x14ac:dyDescent="0.25">
      <c r="A34" s="152"/>
      <c r="B34" s="191"/>
      <c r="C34" s="212" t="s">
        <v>227</v>
      </c>
      <c r="D34" s="212" t="s">
        <v>221</v>
      </c>
      <c r="E34" s="212" t="s">
        <v>222</v>
      </c>
      <c r="F34" s="213" t="s">
        <v>217</v>
      </c>
      <c r="G34" s="224"/>
      <c r="H34" s="225">
        <v>0</v>
      </c>
      <c r="I34" s="225"/>
      <c r="J34" s="225">
        <v>0</v>
      </c>
      <c r="K34" s="225"/>
      <c r="L34" s="225">
        <v>3722.67</v>
      </c>
      <c r="M34" s="225"/>
      <c r="N34" s="226">
        <v>3722.67</v>
      </c>
    </row>
    <row r="35" spans="1:14" s="47" customFormat="1" ht="25.5" x14ac:dyDescent="0.25">
      <c r="A35" s="152"/>
      <c r="B35" s="191"/>
      <c r="C35" s="212" t="s">
        <v>228</v>
      </c>
      <c r="D35" s="212" t="s">
        <v>221</v>
      </c>
      <c r="E35" s="212" t="s">
        <v>222</v>
      </c>
      <c r="F35" s="213" t="s">
        <v>217</v>
      </c>
      <c r="G35" s="224"/>
      <c r="H35" s="225">
        <v>90078.11</v>
      </c>
      <c r="I35" s="225"/>
      <c r="J35" s="225">
        <v>315273.39</v>
      </c>
      <c r="K35" s="225"/>
      <c r="L35" s="225">
        <v>450390.57</v>
      </c>
      <c r="M35" s="225"/>
      <c r="N35" s="226">
        <v>453063.41</v>
      </c>
    </row>
    <row r="36" spans="1:14" s="47" customFormat="1" ht="51" x14ac:dyDescent="0.25">
      <c r="A36" s="152"/>
      <c r="B36" s="191"/>
      <c r="C36" s="212" t="s">
        <v>229</v>
      </c>
      <c r="D36" s="212" t="s">
        <v>221</v>
      </c>
      <c r="E36" s="212" t="s">
        <v>222</v>
      </c>
      <c r="F36" s="213" t="s">
        <v>217</v>
      </c>
      <c r="G36" s="224"/>
      <c r="H36" s="225">
        <v>0</v>
      </c>
      <c r="I36" s="225"/>
      <c r="J36" s="225">
        <v>46107.76</v>
      </c>
      <c r="K36" s="225"/>
      <c r="L36" s="225">
        <v>46107.76</v>
      </c>
      <c r="M36" s="225"/>
      <c r="N36" s="226">
        <v>46107.76</v>
      </c>
    </row>
    <row r="37" spans="1:14" s="47" customFormat="1" ht="38.25" x14ac:dyDescent="0.25">
      <c r="A37" s="152"/>
      <c r="B37" s="191"/>
      <c r="C37" s="212" t="s">
        <v>230</v>
      </c>
      <c r="D37" s="212" t="s">
        <v>221</v>
      </c>
      <c r="E37" s="212" t="s">
        <v>231</v>
      </c>
      <c r="F37" s="213" t="s">
        <v>202</v>
      </c>
      <c r="G37" s="224"/>
      <c r="H37" s="225">
        <v>0</v>
      </c>
      <c r="I37" s="225"/>
      <c r="J37" s="225">
        <v>0</v>
      </c>
      <c r="K37" s="225"/>
      <c r="L37" s="225">
        <v>0</v>
      </c>
      <c r="M37" s="225"/>
      <c r="N37" s="226">
        <v>24500</v>
      </c>
    </row>
    <row r="38" spans="1:14" s="47" customFormat="1" ht="25.5" x14ac:dyDescent="0.25">
      <c r="A38" s="152"/>
      <c r="B38" s="191"/>
      <c r="C38" s="212" t="s">
        <v>232</v>
      </c>
      <c r="D38" s="212" t="s">
        <v>221</v>
      </c>
      <c r="E38" s="212" t="s">
        <v>222</v>
      </c>
      <c r="F38" s="213" t="s">
        <v>202</v>
      </c>
      <c r="G38" s="224"/>
      <c r="H38" s="225">
        <v>0</v>
      </c>
      <c r="I38" s="225"/>
      <c r="J38" s="225">
        <v>0</v>
      </c>
      <c r="K38" s="225"/>
      <c r="L38" s="225">
        <v>693.22</v>
      </c>
      <c r="M38" s="225"/>
      <c r="N38" s="226">
        <v>693.22</v>
      </c>
    </row>
    <row r="39" spans="1:14" s="47" customFormat="1" ht="38.25" x14ac:dyDescent="0.25">
      <c r="A39" s="152"/>
      <c r="B39" s="191"/>
      <c r="C39" s="212" t="s">
        <v>233</v>
      </c>
      <c r="D39" s="212" t="s">
        <v>221</v>
      </c>
      <c r="E39" s="212" t="s">
        <v>204</v>
      </c>
      <c r="F39" s="213" t="s">
        <v>217</v>
      </c>
      <c r="G39" s="224"/>
      <c r="H39" s="225">
        <v>3304.81</v>
      </c>
      <c r="I39" s="225"/>
      <c r="J39" s="225">
        <v>3304.81</v>
      </c>
      <c r="K39" s="225"/>
      <c r="L39" s="225">
        <v>3304.81</v>
      </c>
      <c r="M39" s="225"/>
      <c r="N39" s="226">
        <v>3304.81</v>
      </c>
    </row>
    <row r="40" spans="1:14" s="47" customFormat="1" ht="51" x14ac:dyDescent="0.25">
      <c r="A40" s="152"/>
      <c r="B40" s="191"/>
      <c r="C40" s="212" t="s">
        <v>234</v>
      </c>
      <c r="D40" s="212" t="s">
        <v>225</v>
      </c>
      <c r="E40" s="212" t="s">
        <v>204</v>
      </c>
      <c r="F40" s="213" t="s">
        <v>217</v>
      </c>
      <c r="G40" s="224"/>
      <c r="H40" s="225">
        <v>0</v>
      </c>
      <c r="I40" s="225"/>
      <c r="J40" s="225">
        <v>0</v>
      </c>
      <c r="K40" s="225"/>
      <c r="L40" s="225">
        <v>1211.24</v>
      </c>
      <c r="M40" s="225"/>
      <c r="N40" s="226">
        <v>2422.4899999999998</v>
      </c>
    </row>
    <row r="41" spans="1:14" s="47" customFormat="1" ht="63.75" x14ac:dyDescent="0.25">
      <c r="A41" s="152"/>
      <c r="B41" s="191"/>
      <c r="C41" s="212" t="s">
        <v>235</v>
      </c>
      <c r="D41" s="212" t="s">
        <v>221</v>
      </c>
      <c r="E41" s="212" t="s">
        <v>222</v>
      </c>
      <c r="F41" s="213" t="s">
        <v>202</v>
      </c>
      <c r="G41" s="224"/>
      <c r="H41" s="225">
        <v>8436.2800000000007</v>
      </c>
      <c r="I41" s="225"/>
      <c r="J41" s="225">
        <v>8436.2800000000007</v>
      </c>
      <c r="K41" s="225"/>
      <c r="L41" s="225">
        <v>8436.2800000000007</v>
      </c>
      <c r="M41" s="225"/>
      <c r="N41" s="226">
        <v>8436.2800000000007</v>
      </c>
    </row>
    <row r="42" spans="1:14" s="47" customFormat="1" ht="51" x14ac:dyDescent="0.25">
      <c r="A42" s="152"/>
      <c r="B42" s="191"/>
      <c r="C42" s="212" t="s">
        <v>236</v>
      </c>
      <c r="D42" s="212" t="s">
        <v>221</v>
      </c>
      <c r="E42" s="212" t="s">
        <v>204</v>
      </c>
      <c r="F42" s="213" t="s">
        <v>217</v>
      </c>
      <c r="G42" s="224"/>
      <c r="H42" s="225">
        <v>1463</v>
      </c>
      <c r="I42" s="225"/>
      <c r="J42" s="225">
        <v>1463</v>
      </c>
      <c r="K42" s="225"/>
      <c r="L42" s="225">
        <v>1463</v>
      </c>
      <c r="M42" s="225"/>
      <c r="N42" s="226">
        <v>1463</v>
      </c>
    </row>
    <row r="43" spans="1:14" s="47" customFormat="1" ht="25.5" x14ac:dyDescent="0.25">
      <c r="A43" s="152"/>
      <c r="B43" s="191"/>
      <c r="C43" s="212" t="s">
        <v>237</v>
      </c>
      <c r="D43" s="212" t="s">
        <v>221</v>
      </c>
      <c r="E43" s="212" t="s">
        <v>238</v>
      </c>
      <c r="F43" s="213" t="s">
        <v>196</v>
      </c>
      <c r="G43" s="224"/>
      <c r="H43" s="225">
        <v>0</v>
      </c>
      <c r="I43" s="225"/>
      <c r="J43" s="225">
        <v>0</v>
      </c>
      <c r="K43" s="225"/>
      <c r="L43" s="225">
        <v>928.39</v>
      </c>
      <c r="M43" s="225"/>
      <c r="N43" s="226">
        <v>928.39</v>
      </c>
    </row>
    <row r="44" spans="1:14" s="47" customFormat="1" ht="25.5" x14ac:dyDescent="0.25">
      <c r="A44" s="152"/>
      <c r="B44" s="191"/>
      <c r="C44" s="212" t="s">
        <v>239</v>
      </c>
      <c r="D44" s="212" t="s">
        <v>221</v>
      </c>
      <c r="E44" s="212" t="s">
        <v>222</v>
      </c>
      <c r="F44" s="213" t="s">
        <v>208</v>
      </c>
      <c r="G44" s="224"/>
      <c r="H44" s="225">
        <v>0</v>
      </c>
      <c r="I44" s="225"/>
      <c r="J44" s="225">
        <v>0</v>
      </c>
      <c r="K44" s="225"/>
      <c r="L44" s="225">
        <v>0</v>
      </c>
      <c r="M44" s="225"/>
      <c r="N44" s="226">
        <v>10000</v>
      </c>
    </row>
    <row r="45" spans="1:14" s="47" customFormat="1" ht="25.5" x14ac:dyDescent="0.25">
      <c r="A45" s="152"/>
      <c r="B45" s="191"/>
      <c r="C45" s="212" t="s">
        <v>240</v>
      </c>
      <c r="D45" s="212" t="s">
        <v>221</v>
      </c>
      <c r="E45" s="212" t="s">
        <v>222</v>
      </c>
      <c r="F45" s="213" t="s">
        <v>217</v>
      </c>
      <c r="G45" s="224"/>
      <c r="H45" s="225">
        <v>0</v>
      </c>
      <c r="I45" s="225"/>
      <c r="J45" s="225">
        <v>3542.91</v>
      </c>
      <c r="K45" s="225"/>
      <c r="L45" s="225">
        <v>3542.91</v>
      </c>
      <c r="M45" s="225"/>
      <c r="N45" s="226">
        <v>3542.91</v>
      </c>
    </row>
    <row r="46" spans="1:14" s="47" customFormat="1" ht="25.5" x14ac:dyDescent="0.25">
      <c r="A46" s="152"/>
      <c r="B46" s="191"/>
      <c r="C46" s="212" t="s">
        <v>241</v>
      </c>
      <c r="D46" s="212" t="s">
        <v>221</v>
      </c>
      <c r="E46" s="212" t="s">
        <v>204</v>
      </c>
      <c r="F46" s="213" t="s">
        <v>202</v>
      </c>
      <c r="G46" s="224"/>
      <c r="H46" s="225">
        <v>0</v>
      </c>
      <c r="I46" s="225"/>
      <c r="J46" s="225">
        <v>0</v>
      </c>
      <c r="K46" s="225"/>
      <c r="L46" s="225">
        <v>0</v>
      </c>
      <c r="M46" s="225"/>
      <c r="N46" s="226">
        <v>71182.05</v>
      </c>
    </row>
    <row r="47" spans="1:14" s="47" customFormat="1" ht="76.5" x14ac:dyDescent="0.25">
      <c r="A47" s="152"/>
      <c r="B47" s="191"/>
      <c r="C47" s="212" t="s">
        <v>242</v>
      </c>
      <c r="D47" s="212" t="s">
        <v>225</v>
      </c>
      <c r="E47" s="212" t="s">
        <v>226</v>
      </c>
      <c r="F47" s="213" t="s">
        <v>208</v>
      </c>
      <c r="G47" s="224"/>
      <c r="H47" s="225">
        <v>0</v>
      </c>
      <c r="I47" s="225"/>
      <c r="J47" s="225">
        <v>0</v>
      </c>
      <c r="K47" s="225"/>
      <c r="L47" s="225">
        <v>0</v>
      </c>
      <c r="M47" s="225"/>
      <c r="N47" s="226">
        <v>128961.44</v>
      </c>
    </row>
    <row r="48" spans="1:14" s="47" customFormat="1" ht="76.5" x14ac:dyDescent="0.25">
      <c r="A48" s="152"/>
      <c r="B48" s="191"/>
      <c r="C48" s="212" t="s">
        <v>243</v>
      </c>
      <c r="D48" s="212" t="s">
        <v>244</v>
      </c>
      <c r="E48" s="212" t="s">
        <v>245</v>
      </c>
      <c r="F48" s="213" t="s">
        <v>208</v>
      </c>
      <c r="G48" s="224"/>
      <c r="H48" s="225">
        <v>0</v>
      </c>
      <c r="I48" s="225"/>
      <c r="J48" s="225">
        <v>0</v>
      </c>
      <c r="K48" s="225"/>
      <c r="L48" s="225">
        <v>0</v>
      </c>
      <c r="M48" s="225"/>
      <c r="N48" s="226">
        <v>318724</v>
      </c>
    </row>
    <row r="49" spans="1:14" s="47" customFormat="1" ht="76.5" x14ac:dyDescent="0.25">
      <c r="A49" s="152"/>
      <c r="B49" s="191"/>
      <c r="C49" s="212" t="s">
        <v>246</v>
      </c>
      <c r="D49" s="212" t="s">
        <v>244</v>
      </c>
      <c r="E49" s="212" t="s">
        <v>245</v>
      </c>
      <c r="F49" s="213" t="s">
        <v>208</v>
      </c>
      <c r="G49" s="224"/>
      <c r="H49" s="225">
        <v>0</v>
      </c>
      <c r="I49" s="225"/>
      <c r="J49" s="225">
        <v>0</v>
      </c>
      <c r="K49" s="225"/>
      <c r="L49" s="225">
        <v>0</v>
      </c>
      <c r="M49" s="225"/>
      <c r="N49" s="226">
        <v>20050</v>
      </c>
    </row>
    <row r="50" spans="1:14" s="47" customFormat="1" ht="63.75" x14ac:dyDescent="0.25">
      <c r="A50" s="152"/>
      <c r="B50" s="191"/>
      <c r="C50" s="212" t="s">
        <v>247</v>
      </c>
      <c r="D50" s="212" t="s">
        <v>244</v>
      </c>
      <c r="E50" s="212" t="s">
        <v>245</v>
      </c>
      <c r="F50" s="213" t="s">
        <v>208</v>
      </c>
      <c r="G50" s="224"/>
      <c r="H50" s="225">
        <v>0</v>
      </c>
      <c r="I50" s="225"/>
      <c r="J50" s="225">
        <v>0</v>
      </c>
      <c r="K50" s="225"/>
      <c r="L50" s="225">
        <v>0</v>
      </c>
      <c r="M50" s="225"/>
      <c r="N50" s="226">
        <v>16100</v>
      </c>
    </row>
    <row r="51" spans="1:14" s="47" customFormat="1" ht="63.75" x14ac:dyDescent="0.25">
      <c r="A51" s="152"/>
      <c r="B51" s="191"/>
      <c r="C51" s="192" t="s">
        <v>248</v>
      </c>
      <c r="D51" s="192" t="s">
        <v>244</v>
      </c>
      <c r="E51" s="192" t="s">
        <v>245</v>
      </c>
      <c r="F51" s="196" t="s">
        <v>208</v>
      </c>
      <c r="G51" s="218"/>
      <c r="H51" s="220">
        <v>0</v>
      </c>
      <c r="I51" s="220"/>
      <c r="J51" s="220">
        <v>0</v>
      </c>
      <c r="K51" s="220"/>
      <c r="L51" s="220">
        <v>0</v>
      </c>
      <c r="M51" s="220"/>
      <c r="N51" s="222">
        <v>38700</v>
      </c>
    </row>
    <row r="52" spans="1:14" x14ac:dyDescent="0.25">
      <c r="A52" s="155" t="s">
        <v>15</v>
      </c>
      <c r="B52" s="157" t="s">
        <v>135</v>
      </c>
      <c r="C52" s="193"/>
      <c r="D52" s="193"/>
      <c r="E52" s="193"/>
      <c r="F52" s="197"/>
      <c r="G52" s="76">
        <f t="shared" ref="G52:N52" si="1">+G30</f>
        <v>51307.79</v>
      </c>
      <c r="H52" s="77">
        <f t="shared" si="1"/>
        <v>103282.2</v>
      </c>
      <c r="I52" s="77">
        <f t="shared" si="1"/>
        <v>356571.39</v>
      </c>
      <c r="J52" s="77">
        <f t="shared" si="1"/>
        <v>378128.15</v>
      </c>
      <c r="K52" s="77">
        <f t="shared" si="1"/>
        <v>646661.92000000004</v>
      </c>
      <c r="L52" s="77">
        <f t="shared" si="1"/>
        <v>521294.95</v>
      </c>
      <c r="M52" s="77">
        <f t="shared" si="1"/>
        <v>648251.64</v>
      </c>
      <c r="N52" s="78">
        <f t="shared" si="1"/>
        <v>1153396.55</v>
      </c>
    </row>
    <row r="53" spans="1:14" x14ac:dyDescent="0.25">
      <c r="A53" s="152" t="s">
        <v>22</v>
      </c>
      <c r="B53" s="158" t="s">
        <v>21</v>
      </c>
      <c r="C53" s="204"/>
      <c r="D53" s="204"/>
      <c r="E53" s="204"/>
      <c r="F53" s="206"/>
      <c r="G53" s="79">
        <v>11780.34</v>
      </c>
      <c r="H53" s="81">
        <f>SUM(H54:H60)</f>
        <v>8752.39</v>
      </c>
      <c r="I53" s="81">
        <v>25656.36</v>
      </c>
      <c r="J53" s="81">
        <f>SUM(J54:J60)</f>
        <v>21521.16</v>
      </c>
      <c r="K53" s="81">
        <v>32944.800000000003</v>
      </c>
      <c r="L53" s="81">
        <f>SUM(L54:L60)</f>
        <v>29338.5</v>
      </c>
      <c r="M53" s="81">
        <v>36574.81</v>
      </c>
      <c r="N53" s="83">
        <f>SUM(N54:N60)</f>
        <v>43848.02</v>
      </c>
    </row>
    <row r="54" spans="1:14" ht="25.5" x14ac:dyDescent="0.25">
      <c r="A54" s="152"/>
      <c r="B54" s="227"/>
      <c r="C54" s="205" t="s">
        <v>249</v>
      </c>
      <c r="D54" s="205" t="s">
        <v>250</v>
      </c>
      <c r="E54" s="205" t="s">
        <v>204</v>
      </c>
      <c r="F54" s="207" t="s">
        <v>196</v>
      </c>
      <c r="G54" s="219"/>
      <c r="H54" s="221">
        <v>13.95</v>
      </c>
      <c r="I54" s="221"/>
      <c r="J54" s="221">
        <v>15.51</v>
      </c>
      <c r="K54" s="221"/>
      <c r="L54" s="221">
        <v>30.5</v>
      </c>
      <c r="M54" s="221"/>
      <c r="N54" s="223">
        <v>30.5</v>
      </c>
    </row>
    <row r="55" spans="1:14" ht="25.5" x14ac:dyDescent="0.25">
      <c r="A55" s="152"/>
      <c r="B55" s="227"/>
      <c r="C55" s="212" t="s">
        <v>251</v>
      </c>
      <c r="D55" s="212" t="s">
        <v>250</v>
      </c>
      <c r="E55" s="212" t="s">
        <v>204</v>
      </c>
      <c r="F55" s="213" t="s">
        <v>196</v>
      </c>
      <c r="G55" s="224"/>
      <c r="H55" s="225">
        <v>100</v>
      </c>
      <c r="I55" s="225"/>
      <c r="J55" s="225">
        <v>315</v>
      </c>
      <c r="K55" s="225"/>
      <c r="L55" s="225">
        <v>425</v>
      </c>
      <c r="M55" s="225"/>
      <c r="N55" s="226">
        <v>425</v>
      </c>
    </row>
    <row r="56" spans="1:14" ht="25.5" x14ac:dyDescent="0.25">
      <c r="A56" s="152"/>
      <c r="B56" s="227"/>
      <c r="C56" s="212" t="s">
        <v>252</v>
      </c>
      <c r="D56" s="212" t="s">
        <v>250</v>
      </c>
      <c r="E56" s="212" t="s">
        <v>204</v>
      </c>
      <c r="F56" s="213" t="s">
        <v>196</v>
      </c>
      <c r="G56" s="224"/>
      <c r="H56" s="225">
        <v>19.8</v>
      </c>
      <c r="I56" s="225"/>
      <c r="J56" s="225">
        <v>44.55</v>
      </c>
      <c r="K56" s="225"/>
      <c r="L56" s="225">
        <v>84.15</v>
      </c>
      <c r="M56" s="225"/>
      <c r="N56" s="226">
        <v>84.15</v>
      </c>
    </row>
    <row r="57" spans="1:14" ht="51" x14ac:dyDescent="0.25">
      <c r="A57" s="152"/>
      <c r="B57" s="227"/>
      <c r="C57" s="212" t="s">
        <v>253</v>
      </c>
      <c r="D57" s="212" t="s">
        <v>254</v>
      </c>
      <c r="E57" s="212" t="s">
        <v>255</v>
      </c>
      <c r="F57" s="213" t="s">
        <v>217</v>
      </c>
      <c r="G57" s="224"/>
      <c r="H57" s="225">
        <v>2782</v>
      </c>
      <c r="I57" s="225"/>
      <c r="J57" s="225">
        <v>7845.63</v>
      </c>
      <c r="K57" s="225"/>
      <c r="L57" s="225">
        <v>9167.6299999999992</v>
      </c>
      <c r="M57" s="225"/>
      <c r="N57" s="226">
        <v>9167.6299999999992</v>
      </c>
    </row>
    <row r="58" spans="1:14" ht="38.25" x14ac:dyDescent="0.25">
      <c r="A58" s="152"/>
      <c r="B58" s="227"/>
      <c r="C58" s="212" t="s">
        <v>256</v>
      </c>
      <c r="D58" s="212" t="s">
        <v>250</v>
      </c>
      <c r="E58" s="212" t="s">
        <v>204</v>
      </c>
      <c r="F58" s="213" t="s">
        <v>202</v>
      </c>
      <c r="G58" s="224"/>
      <c r="H58" s="225">
        <v>2727.76</v>
      </c>
      <c r="I58" s="225"/>
      <c r="J58" s="225">
        <v>2727.76</v>
      </c>
      <c r="K58" s="225"/>
      <c r="L58" s="225">
        <v>2727.76</v>
      </c>
      <c r="M58" s="225"/>
      <c r="N58" s="226">
        <v>3467.89</v>
      </c>
    </row>
    <row r="59" spans="1:14" ht="25.5" x14ac:dyDescent="0.25">
      <c r="A59" s="152"/>
      <c r="B59" s="227"/>
      <c r="C59" s="212" t="s">
        <v>257</v>
      </c>
      <c r="D59" s="212" t="s">
        <v>258</v>
      </c>
      <c r="E59" s="212" t="s">
        <v>204</v>
      </c>
      <c r="F59" s="213" t="s">
        <v>196</v>
      </c>
      <c r="G59" s="224"/>
      <c r="H59" s="225">
        <v>2688.88</v>
      </c>
      <c r="I59" s="225"/>
      <c r="J59" s="225">
        <v>10152.709999999999</v>
      </c>
      <c r="K59" s="225"/>
      <c r="L59" s="225">
        <v>16063.46</v>
      </c>
      <c r="M59" s="225"/>
      <c r="N59" s="226">
        <v>29832.85</v>
      </c>
    </row>
    <row r="60" spans="1:14" ht="25.5" x14ac:dyDescent="0.25">
      <c r="A60" s="152"/>
      <c r="B60" s="227"/>
      <c r="C60" s="192" t="s">
        <v>259</v>
      </c>
      <c r="D60" s="192" t="s">
        <v>254</v>
      </c>
      <c r="E60" s="192" t="s">
        <v>204</v>
      </c>
      <c r="F60" s="196" t="s">
        <v>202</v>
      </c>
      <c r="G60" s="218"/>
      <c r="H60" s="220">
        <v>420</v>
      </c>
      <c r="I60" s="220"/>
      <c r="J60" s="220">
        <v>420</v>
      </c>
      <c r="K60" s="220"/>
      <c r="L60" s="220">
        <v>840</v>
      </c>
      <c r="M60" s="220"/>
      <c r="N60" s="222">
        <v>840</v>
      </c>
    </row>
    <row r="61" spans="1:14" ht="30" x14ac:dyDescent="0.25">
      <c r="A61" s="152" t="s">
        <v>24</v>
      </c>
      <c r="B61" s="158" t="s">
        <v>23</v>
      </c>
      <c r="C61" s="194"/>
      <c r="D61" s="194"/>
      <c r="E61" s="194"/>
      <c r="F61" s="198"/>
      <c r="G61" s="79"/>
      <c r="H61" s="81">
        <f>SUM(H62:H65)</f>
        <v>814.86999999999989</v>
      </c>
      <c r="I61" s="81"/>
      <c r="J61" s="81">
        <f>SUM(J62:J65)</f>
        <v>2268.65</v>
      </c>
      <c r="K61" s="81">
        <v>3000</v>
      </c>
      <c r="L61" s="81">
        <f>SUM(L62:L65)</f>
        <v>3133.51</v>
      </c>
      <c r="M61" s="81">
        <v>3000</v>
      </c>
      <c r="N61" s="83">
        <f>SUM(N62:N65)</f>
        <v>4090.82</v>
      </c>
    </row>
    <row r="62" spans="1:14" ht="38.25" x14ac:dyDescent="0.25">
      <c r="A62" s="152"/>
      <c r="B62" s="227"/>
      <c r="C62" s="205" t="s">
        <v>260</v>
      </c>
      <c r="D62" s="205" t="s">
        <v>261</v>
      </c>
      <c r="E62" s="205" t="s">
        <v>204</v>
      </c>
      <c r="F62" s="207" t="s">
        <v>196</v>
      </c>
      <c r="G62" s="219"/>
      <c r="H62" s="221">
        <v>57.3</v>
      </c>
      <c r="I62" s="221"/>
      <c r="J62" s="221">
        <v>98.7</v>
      </c>
      <c r="K62" s="221"/>
      <c r="L62" s="221">
        <v>98.7</v>
      </c>
      <c r="M62" s="221"/>
      <c r="N62" s="223">
        <v>421.41</v>
      </c>
    </row>
    <row r="63" spans="1:14" ht="38.25" x14ac:dyDescent="0.25">
      <c r="A63" s="152"/>
      <c r="B63" s="227"/>
      <c r="C63" s="212" t="s">
        <v>262</v>
      </c>
      <c r="D63" s="212" t="s">
        <v>261</v>
      </c>
      <c r="E63" s="212" t="s">
        <v>263</v>
      </c>
      <c r="F63" s="213" t="s">
        <v>202</v>
      </c>
      <c r="G63" s="224"/>
      <c r="H63" s="225">
        <v>0</v>
      </c>
      <c r="I63" s="225"/>
      <c r="J63" s="225">
        <v>0</v>
      </c>
      <c r="K63" s="225"/>
      <c r="L63" s="225">
        <v>0</v>
      </c>
      <c r="M63" s="225"/>
      <c r="N63" s="226">
        <v>500</v>
      </c>
    </row>
    <row r="64" spans="1:14" ht="38.25" x14ac:dyDescent="0.25">
      <c r="A64" s="152"/>
      <c r="B64" s="227"/>
      <c r="C64" s="212" t="s">
        <v>264</v>
      </c>
      <c r="D64" s="212" t="s">
        <v>261</v>
      </c>
      <c r="E64" s="212" t="s">
        <v>265</v>
      </c>
      <c r="F64" s="213" t="s">
        <v>196</v>
      </c>
      <c r="G64" s="224"/>
      <c r="H64" s="225">
        <v>72.89</v>
      </c>
      <c r="I64" s="225"/>
      <c r="J64" s="225">
        <v>128.80000000000001</v>
      </c>
      <c r="K64" s="225"/>
      <c r="L64" s="225">
        <v>288.99</v>
      </c>
      <c r="M64" s="225"/>
      <c r="N64" s="226">
        <v>423.59</v>
      </c>
    </row>
    <row r="65" spans="1:14" ht="38.25" x14ac:dyDescent="0.25">
      <c r="A65" s="152"/>
      <c r="B65" s="227"/>
      <c r="C65" s="192" t="s">
        <v>266</v>
      </c>
      <c r="D65" s="192" t="s">
        <v>261</v>
      </c>
      <c r="E65" s="192" t="s">
        <v>265</v>
      </c>
      <c r="F65" s="196" t="s">
        <v>202</v>
      </c>
      <c r="G65" s="218"/>
      <c r="H65" s="220">
        <v>684.68</v>
      </c>
      <c r="I65" s="220"/>
      <c r="J65" s="220">
        <v>2041.15</v>
      </c>
      <c r="K65" s="220"/>
      <c r="L65" s="220">
        <v>2745.82</v>
      </c>
      <c r="M65" s="220"/>
      <c r="N65" s="222">
        <v>2745.82</v>
      </c>
    </row>
    <row r="66" spans="1:14" x14ac:dyDescent="0.25">
      <c r="A66" s="152" t="s">
        <v>26</v>
      </c>
      <c r="B66" s="151" t="s">
        <v>25</v>
      </c>
      <c r="C66" s="194"/>
      <c r="D66" s="194"/>
      <c r="E66" s="194"/>
      <c r="F66" s="198"/>
      <c r="G66" s="79">
        <v>3624.14</v>
      </c>
      <c r="H66" s="81">
        <v>32921.08</v>
      </c>
      <c r="I66" s="81">
        <v>3624.14</v>
      </c>
      <c r="J66" s="81">
        <v>32921.08</v>
      </c>
      <c r="K66" s="81">
        <v>3624.14</v>
      </c>
      <c r="L66" s="81">
        <v>32921.08</v>
      </c>
      <c r="M66" s="81">
        <v>3624.14</v>
      </c>
      <c r="N66" s="83">
        <v>33000</v>
      </c>
    </row>
    <row r="67" spans="1:14" ht="25.5" x14ac:dyDescent="0.25">
      <c r="A67" s="152"/>
      <c r="B67" s="191"/>
      <c r="C67" s="194" t="s">
        <v>267</v>
      </c>
      <c r="D67" s="194" t="s">
        <v>268</v>
      </c>
      <c r="E67" s="194" t="s">
        <v>269</v>
      </c>
      <c r="F67" s="198" t="s">
        <v>202</v>
      </c>
      <c r="G67" s="79"/>
      <c r="H67" s="81">
        <v>32921.08</v>
      </c>
      <c r="I67" s="81"/>
      <c r="J67" s="81">
        <v>32921.08</v>
      </c>
      <c r="K67" s="81"/>
      <c r="L67" s="81">
        <v>32921.08</v>
      </c>
      <c r="M67" s="81"/>
      <c r="N67" s="83">
        <v>33000</v>
      </c>
    </row>
    <row r="68" spans="1:14" x14ac:dyDescent="0.25">
      <c r="A68" s="152" t="s">
        <v>28</v>
      </c>
      <c r="B68" s="151" t="s">
        <v>27</v>
      </c>
      <c r="C68" s="193"/>
      <c r="D68" s="193"/>
      <c r="E68" s="193"/>
      <c r="F68" s="197"/>
      <c r="G68" s="84"/>
      <c r="H68" s="86"/>
      <c r="I68" s="86"/>
      <c r="J68" s="86"/>
      <c r="K68" s="86"/>
      <c r="L68" s="86"/>
      <c r="M68" s="86"/>
      <c r="N68" s="88"/>
    </row>
    <row r="69" spans="1:14" x14ac:dyDescent="0.25">
      <c r="A69" s="152" t="s">
        <v>30</v>
      </c>
      <c r="B69" s="151" t="s">
        <v>29</v>
      </c>
      <c r="C69" s="204"/>
      <c r="D69" s="204"/>
      <c r="E69" s="204"/>
      <c r="F69" s="206"/>
      <c r="G69" s="84">
        <v>1053.3</v>
      </c>
      <c r="H69" s="86">
        <f>SUM(H70:H76)</f>
        <v>3953.6499999999996</v>
      </c>
      <c r="I69" s="86">
        <v>9377.7199999999993</v>
      </c>
      <c r="J69" s="86">
        <f>SUM(J70:J76)</f>
        <v>7440.3099999999995</v>
      </c>
      <c r="K69" s="86">
        <v>14293.46</v>
      </c>
      <c r="L69" s="86">
        <f>SUM(L70:L76)</f>
        <v>15178.46</v>
      </c>
      <c r="M69" s="86">
        <v>27258.99</v>
      </c>
      <c r="N69" s="88">
        <f>SUM(N70:N76)</f>
        <v>27138.489999999998</v>
      </c>
    </row>
    <row r="70" spans="1:14" ht="25.5" x14ac:dyDescent="0.25">
      <c r="A70" s="152"/>
      <c r="B70" s="191"/>
      <c r="C70" s="205" t="s">
        <v>270</v>
      </c>
      <c r="D70" s="205" t="s">
        <v>271</v>
      </c>
      <c r="E70" s="205" t="s">
        <v>272</v>
      </c>
      <c r="F70" s="207" t="s">
        <v>196</v>
      </c>
      <c r="G70" s="229"/>
      <c r="H70" s="236">
        <v>0</v>
      </c>
      <c r="I70" s="231"/>
      <c r="J70" s="236">
        <v>0</v>
      </c>
      <c r="K70" s="231"/>
      <c r="L70" s="236">
        <v>0</v>
      </c>
      <c r="M70" s="231"/>
      <c r="N70" s="237">
        <v>16</v>
      </c>
    </row>
    <row r="71" spans="1:14" ht="38.25" x14ac:dyDescent="0.25">
      <c r="A71" s="152"/>
      <c r="B71" s="191"/>
      <c r="C71" s="212" t="s">
        <v>273</v>
      </c>
      <c r="D71" s="212" t="s">
        <v>271</v>
      </c>
      <c r="E71" s="212" t="s">
        <v>204</v>
      </c>
      <c r="F71" s="213" t="s">
        <v>217</v>
      </c>
      <c r="G71" s="238"/>
      <c r="H71" s="239">
        <v>0</v>
      </c>
      <c r="I71" s="240"/>
      <c r="J71" s="239">
        <v>0</v>
      </c>
      <c r="K71" s="240"/>
      <c r="L71" s="239">
        <v>7063.68</v>
      </c>
      <c r="M71" s="240"/>
      <c r="N71" s="241">
        <v>15669.44</v>
      </c>
    </row>
    <row r="72" spans="1:14" ht="25.5" x14ac:dyDescent="0.25">
      <c r="A72" s="152"/>
      <c r="B72" s="191"/>
      <c r="C72" s="212" t="s">
        <v>274</v>
      </c>
      <c r="D72" s="212" t="s">
        <v>271</v>
      </c>
      <c r="E72" s="212" t="s">
        <v>272</v>
      </c>
      <c r="F72" s="213" t="s">
        <v>217</v>
      </c>
      <c r="G72" s="238"/>
      <c r="H72" s="239">
        <v>13.6</v>
      </c>
      <c r="I72" s="240"/>
      <c r="J72" s="239">
        <v>20</v>
      </c>
      <c r="K72" s="240"/>
      <c r="L72" s="239">
        <v>22.4</v>
      </c>
      <c r="M72" s="240"/>
      <c r="N72" s="241">
        <v>346.35</v>
      </c>
    </row>
    <row r="73" spans="1:14" ht="25.5" x14ac:dyDescent="0.25">
      <c r="A73" s="152"/>
      <c r="B73" s="191"/>
      <c r="C73" s="212" t="s">
        <v>275</v>
      </c>
      <c r="D73" s="212" t="s">
        <v>271</v>
      </c>
      <c r="E73" s="212" t="s">
        <v>272</v>
      </c>
      <c r="F73" s="213" t="s">
        <v>196</v>
      </c>
      <c r="G73" s="238"/>
      <c r="H73" s="239">
        <v>2425.44</v>
      </c>
      <c r="I73" s="240"/>
      <c r="J73" s="239">
        <v>3754.08</v>
      </c>
      <c r="K73" s="240"/>
      <c r="L73" s="239">
        <v>4237.1499999999996</v>
      </c>
      <c r="M73" s="240"/>
      <c r="N73" s="241">
        <v>4604.8500000000004</v>
      </c>
    </row>
    <row r="74" spans="1:14" ht="38.25" x14ac:dyDescent="0.25">
      <c r="A74" s="152"/>
      <c r="B74" s="191"/>
      <c r="C74" s="212" t="s">
        <v>276</v>
      </c>
      <c r="D74" s="212" t="s">
        <v>271</v>
      </c>
      <c r="E74" s="212" t="s">
        <v>272</v>
      </c>
      <c r="F74" s="213" t="s">
        <v>196</v>
      </c>
      <c r="G74" s="238"/>
      <c r="H74" s="239">
        <v>1442.86</v>
      </c>
      <c r="I74" s="240"/>
      <c r="J74" s="239">
        <v>1687.86</v>
      </c>
      <c r="K74" s="240"/>
      <c r="L74" s="239">
        <v>1687.86</v>
      </c>
      <c r="M74" s="240"/>
      <c r="N74" s="241">
        <v>3337.35</v>
      </c>
    </row>
    <row r="75" spans="1:14" ht="25.5" x14ac:dyDescent="0.25">
      <c r="A75" s="152"/>
      <c r="B75" s="191"/>
      <c r="C75" s="212" t="s">
        <v>277</v>
      </c>
      <c r="D75" s="212" t="s">
        <v>271</v>
      </c>
      <c r="E75" s="212" t="s">
        <v>272</v>
      </c>
      <c r="F75" s="213" t="s">
        <v>196</v>
      </c>
      <c r="G75" s="238"/>
      <c r="H75" s="239">
        <v>71.75</v>
      </c>
      <c r="I75" s="240"/>
      <c r="J75" s="239">
        <v>157.5</v>
      </c>
      <c r="K75" s="240"/>
      <c r="L75" s="239">
        <v>346.5</v>
      </c>
      <c r="M75" s="240"/>
      <c r="N75" s="241">
        <v>764.5</v>
      </c>
    </row>
    <row r="76" spans="1:14" ht="25.5" x14ac:dyDescent="0.25">
      <c r="A76" s="152"/>
      <c r="B76" s="191"/>
      <c r="C76" s="192" t="s">
        <v>278</v>
      </c>
      <c r="D76" s="192" t="s">
        <v>279</v>
      </c>
      <c r="E76" s="192" t="s">
        <v>280</v>
      </c>
      <c r="F76" s="196" t="s">
        <v>202</v>
      </c>
      <c r="G76" s="228"/>
      <c r="H76" s="232">
        <v>0</v>
      </c>
      <c r="I76" s="230"/>
      <c r="J76" s="232">
        <v>1820.87</v>
      </c>
      <c r="K76" s="230"/>
      <c r="L76" s="232">
        <v>1820.87</v>
      </c>
      <c r="M76" s="230"/>
      <c r="N76" s="234">
        <v>2400</v>
      </c>
    </row>
    <row r="77" spans="1:14" x14ac:dyDescent="0.25">
      <c r="A77" s="155" t="s">
        <v>20</v>
      </c>
      <c r="B77" s="157" t="s">
        <v>119</v>
      </c>
      <c r="C77" s="193"/>
      <c r="D77" s="193"/>
      <c r="E77" s="193"/>
      <c r="F77" s="197"/>
      <c r="G77" s="76">
        <f t="shared" ref="G77:N77" si="2">+G69+G68+G66+G61+G53</f>
        <v>16457.78</v>
      </c>
      <c r="H77" s="77">
        <f t="shared" si="2"/>
        <v>46441.990000000005</v>
      </c>
      <c r="I77" s="77">
        <f t="shared" si="2"/>
        <v>38658.22</v>
      </c>
      <c r="J77" s="77">
        <f t="shared" si="2"/>
        <v>64151.199999999997</v>
      </c>
      <c r="K77" s="77">
        <f t="shared" si="2"/>
        <v>53862.400000000001</v>
      </c>
      <c r="L77" s="77">
        <f t="shared" si="2"/>
        <v>80571.55</v>
      </c>
      <c r="M77" s="77">
        <f t="shared" si="2"/>
        <v>70457.94</v>
      </c>
      <c r="N77" s="78">
        <f t="shared" si="2"/>
        <v>108077.32999999999</v>
      </c>
    </row>
    <row r="78" spans="1:14" x14ac:dyDescent="0.25">
      <c r="A78" s="152" t="s">
        <v>33</v>
      </c>
      <c r="B78" s="151" t="s">
        <v>32</v>
      </c>
      <c r="C78" s="153"/>
      <c r="D78" s="153"/>
      <c r="E78" s="153"/>
      <c r="F78" s="154"/>
      <c r="G78" s="84"/>
      <c r="H78" s="86"/>
      <c r="I78" s="86"/>
      <c r="J78" s="86"/>
      <c r="K78" s="86"/>
      <c r="L78" s="86"/>
      <c r="M78" s="86"/>
      <c r="N78" s="88"/>
    </row>
    <row r="79" spans="1:14" x14ac:dyDescent="0.25">
      <c r="A79" s="152" t="s">
        <v>34</v>
      </c>
      <c r="B79" s="151" t="s">
        <v>0</v>
      </c>
      <c r="C79" s="204"/>
      <c r="D79" s="204"/>
      <c r="E79" s="204"/>
      <c r="F79" s="206"/>
      <c r="G79" s="84"/>
      <c r="H79" s="86">
        <f>SUM(H80:H90)</f>
        <v>0</v>
      </c>
      <c r="I79" s="86">
        <v>75000</v>
      </c>
      <c r="J79" s="86">
        <f>SUM(J80:J90)</f>
        <v>108515.4</v>
      </c>
      <c r="K79" s="86">
        <v>105000</v>
      </c>
      <c r="L79" s="86">
        <f>SUM(L80:L90)</f>
        <v>188437.4</v>
      </c>
      <c r="M79" s="86">
        <v>200000</v>
      </c>
      <c r="N79" s="88">
        <f>SUM(N80:N90)</f>
        <v>473108.97000000003</v>
      </c>
    </row>
    <row r="80" spans="1:14" ht="89.25" x14ac:dyDescent="0.25">
      <c r="A80" s="152"/>
      <c r="B80" s="191"/>
      <c r="C80" s="205" t="s">
        <v>281</v>
      </c>
      <c r="D80" s="205" t="s">
        <v>282</v>
      </c>
      <c r="E80" s="205" t="s">
        <v>283</v>
      </c>
      <c r="F80" s="207" t="s">
        <v>208</v>
      </c>
      <c r="G80" s="229"/>
      <c r="H80" s="236">
        <v>0</v>
      </c>
      <c r="I80" s="231"/>
      <c r="J80" s="236">
        <v>0</v>
      </c>
      <c r="K80" s="231"/>
      <c r="L80" s="236">
        <v>0</v>
      </c>
      <c r="M80" s="231"/>
      <c r="N80" s="237">
        <v>55000</v>
      </c>
    </row>
    <row r="81" spans="1:14" ht="89.25" x14ac:dyDescent="0.25">
      <c r="A81" s="152"/>
      <c r="B81" s="191"/>
      <c r="C81" s="212" t="s">
        <v>284</v>
      </c>
      <c r="D81" s="212" t="s">
        <v>282</v>
      </c>
      <c r="E81" s="212" t="s">
        <v>283</v>
      </c>
      <c r="F81" s="213" t="s">
        <v>208</v>
      </c>
      <c r="G81" s="238"/>
      <c r="H81" s="239">
        <v>0</v>
      </c>
      <c r="I81" s="240"/>
      <c r="J81" s="239">
        <v>58515.4</v>
      </c>
      <c r="K81" s="240"/>
      <c r="L81" s="239">
        <v>58515.4</v>
      </c>
      <c r="M81" s="240"/>
      <c r="N81" s="241">
        <v>117105.21</v>
      </c>
    </row>
    <row r="82" spans="1:14" ht="38.25" x14ac:dyDescent="0.25">
      <c r="A82" s="152"/>
      <c r="B82" s="191"/>
      <c r="C82" s="212" t="s">
        <v>285</v>
      </c>
      <c r="D82" s="212" t="s">
        <v>286</v>
      </c>
      <c r="E82" s="212" t="s">
        <v>287</v>
      </c>
      <c r="F82" s="213" t="s">
        <v>202</v>
      </c>
      <c r="G82" s="238"/>
      <c r="H82" s="239">
        <v>0</v>
      </c>
      <c r="I82" s="240"/>
      <c r="J82" s="239">
        <v>0</v>
      </c>
      <c r="K82" s="240"/>
      <c r="L82" s="239">
        <v>0</v>
      </c>
      <c r="M82" s="240"/>
      <c r="N82" s="241">
        <v>86517.93</v>
      </c>
    </row>
    <row r="83" spans="1:14" ht="63.75" x14ac:dyDescent="0.25">
      <c r="A83" s="152"/>
      <c r="B83" s="191"/>
      <c r="C83" s="212" t="s">
        <v>288</v>
      </c>
      <c r="D83" s="212" t="s">
        <v>286</v>
      </c>
      <c r="E83" s="212" t="s">
        <v>289</v>
      </c>
      <c r="F83" s="213" t="s">
        <v>217</v>
      </c>
      <c r="G83" s="238"/>
      <c r="H83" s="239">
        <v>0</v>
      </c>
      <c r="I83" s="240"/>
      <c r="J83" s="239">
        <v>50000</v>
      </c>
      <c r="K83" s="240"/>
      <c r="L83" s="239">
        <v>50000</v>
      </c>
      <c r="M83" s="240"/>
      <c r="N83" s="241">
        <v>100000</v>
      </c>
    </row>
    <row r="84" spans="1:14" ht="38.25" x14ac:dyDescent="0.25">
      <c r="A84" s="152"/>
      <c r="B84" s="191"/>
      <c r="C84" s="212" t="s">
        <v>290</v>
      </c>
      <c r="D84" s="212" t="s">
        <v>282</v>
      </c>
      <c r="E84" s="212" t="s">
        <v>283</v>
      </c>
      <c r="F84" s="213" t="s">
        <v>202</v>
      </c>
      <c r="G84" s="238"/>
      <c r="H84" s="239">
        <v>0</v>
      </c>
      <c r="I84" s="240"/>
      <c r="J84" s="239">
        <v>0</v>
      </c>
      <c r="K84" s="240"/>
      <c r="L84" s="239">
        <v>0</v>
      </c>
      <c r="M84" s="240"/>
      <c r="N84" s="241">
        <v>27635.43</v>
      </c>
    </row>
    <row r="85" spans="1:14" ht="63.75" x14ac:dyDescent="0.25">
      <c r="A85" s="152"/>
      <c r="B85" s="191"/>
      <c r="C85" s="212" t="s">
        <v>291</v>
      </c>
      <c r="D85" s="212" t="s">
        <v>282</v>
      </c>
      <c r="E85" s="212" t="s">
        <v>292</v>
      </c>
      <c r="F85" s="213" t="s">
        <v>202</v>
      </c>
      <c r="G85" s="238"/>
      <c r="H85" s="239">
        <v>0</v>
      </c>
      <c r="I85" s="240"/>
      <c r="J85" s="239">
        <v>0</v>
      </c>
      <c r="K85" s="240"/>
      <c r="L85" s="239">
        <v>0</v>
      </c>
      <c r="M85" s="240"/>
      <c r="N85" s="241">
        <v>1000</v>
      </c>
    </row>
    <row r="86" spans="1:14" ht="51" x14ac:dyDescent="0.25">
      <c r="A86" s="152"/>
      <c r="B86" s="191"/>
      <c r="C86" s="212" t="s">
        <v>293</v>
      </c>
      <c r="D86" s="212" t="s">
        <v>282</v>
      </c>
      <c r="E86" s="212" t="s">
        <v>283</v>
      </c>
      <c r="F86" s="213" t="s">
        <v>202</v>
      </c>
      <c r="G86" s="238"/>
      <c r="H86" s="239">
        <v>0</v>
      </c>
      <c r="I86" s="240"/>
      <c r="J86" s="239">
        <v>0</v>
      </c>
      <c r="K86" s="240"/>
      <c r="L86" s="239">
        <v>17324</v>
      </c>
      <c r="M86" s="240"/>
      <c r="N86" s="241">
        <v>17324</v>
      </c>
    </row>
    <row r="87" spans="1:14" ht="76.5" x14ac:dyDescent="0.25">
      <c r="A87" s="152"/>
      <c r="B87" s="191"/>
      <c r="C87" s="212" t="s">
        <v>294</v>
      </c>
      <c r="D87" s="212" t="s">
        <v>282</v>
      </c>
      <c r="E87" s="212" t="s">
        <v>283</v>
      </c>
      <c r="F87" s="213" t="s">
        <v>202</v>
      </c>
      <c r="G87" s="238"/>
      <c r="H87" s="239">
        <v>0</v>
      </c>
      <c r="I87" s="240"/>
      <c r="J87" s="239">
        <v>0</v>
      </c>
      <c r="K87" s="240"/>
      <c r="L87" s="239">
        <v>62598</v>
      </c>
      <c r="M87" s="240"/>
      <c r="N87" s="241">
        <v>62598</v>
      </c>
    </row>
    <row r="88" spans="1:14" ht="63.75" x14ac:dyDescent="0.25">
      <c r="A88" s="152"/>
      <c r="B88" s="191"/>
      <c r="C88" s="212" t="s">
        <v>295</v>
      </c>
      <c r="D88" s="212" t="s">
        <v>282</v>
      </c>
      <c r="E88" s="212" t="s">
        <v>283</v>
      </c>
      <c r="F88" s="213" t="s">
        <v>202</v>
      </c>
      <c r="G88" s="238"/>
      <c r="H88" s="239">
        <v>0</v>
      </c>
      <c r="I88" s="240"/>
      <c r="J88" s="239">
        <v>0</v>
      </c>
      <c r="K88" s="240"/>
      <c r="L88" s="239">
        <v>0</v>
      </c>
      <c r="M88" s="240"/>
      <c r="N88" s="241">
        <v>2684</v>
      </c>
    </row>
    <row r="89" spans="1:14" ht="89.25" x14ac:dyDescent="0.25">
      <c r="A89" s="152"/>
      <c r="B89" s="191"/>
      <c r="C89" s="212" t="s">
        <v>296</v>
      </c>
      <c r="D89" s="212" t="s">
        <v>282</v>
      </c>
      <c r="E89" s="212" t="s">
        <v>283</v>
      </c>
      <c r="F89" s="213" t="s">
        <v>202</v>
      </c>
      <c r="G89" s="238"/>
      <c r="H89" s="239">
        <v>0</v>
      </c>
      <c r="I89" s="240"/>
      <c r="J89" s="239">
        <v>0</v>
      </c>
      <c r="K89" s="240"/>
      <c r="L89" s="239">
        <v>0</v>
      </c>
      <c r="M89" s="240"/>
      <c r="N89" s="241">
        <v>1244.4000000000001</v>
      </c>
    </row>
    <row r="90" spans="1:14" ht="76.5" x14ac:dyDescent="0.25">
      <c r="A90" s="152"/>
      <c r="B90" s="191"/>
      <c r="C90" s="192" t="s">
        <v>297</v>
      </c>
      <c r="D90" s="192" t="s">
        <v>298</v>
      </c>
      <c r="E90" s="192" t="s">
        <v>299</v>
      </c>
      <c r="F90" s="196" t="s">
        <v>208</v>
      </c>
      <c r="G90" s="228"/>
      <c r="H90" s="232">
        <v>0</v>
      </c>
      <c r="I90" s="230"/>
      <c r="J90" s="232">
        <v>0</v>
      </c>
      <c r="K90" s="230"/>
      <c r="L90" s="232">
        <v>0</v>
      </c>
      <c r="M90" s="230"/>
      <c r="N90" s="234">
        <v>2000</v>
      </c>
    </row>
    <row r="91" spans="1:14" x14ac:dyDescent="0.25">
      <c r="A91" s="152" t="s">
        <v>35</v>
      </c>
      <c r="B91" s="151" t="s">
        <v>1</v>
      </c>
      <c r="C91" s="194"/>
      <c r="D91" s="194"/>
      <c r="E91" s="194"/>
      <c r="F91" s="198"/>
      <c r="G91" s="84"/>
      <c r="H91" s="86">
        <v>0</v>
      </c>
      <c r="I91" s="86"/>
      <c r="J91" s="86">
        <v>0</v>
      </c>
      <c r="K91" s="86"/>
      <c r="L91" s="86">
        <v>0</v>
      </c>
      <c r="M91" s="86"/>
      <c r="N91" s="88">
        <v>120183.2</v>
      </c>
    </row>
    <row r="92" spans="1:14" ht="63.75" x14ac:dyDescent="0.25">
      <c r="A92" s="152"/>
      <c r="B92" s="191"/>
      <c r="C92" s="194" t="s">
        <v>300</v>
      </c>
      <c r="D92" s="194" t="s">
        <v>301</v>
      </c>
      <c r="E92" s="194" t="s">
        <v>302</v>
      </c>
      <c r="F92" s="198" t="s">
        <v>208</v>
      </c>
      <c r="G92" s="84"/>
      <c r="H92" s="233">
        <v>0</v>
      </c>
      <c r="I92" s="86"/>
      <c r="J92" s="233">
        <v>0</v>
      </c>
      <c r="K92" s="86"/>
      <c r="L92" s="233">
        <v>0</v>
      </c>
      <c r="M92" s="86"/>
      <c r="N92" s="235">
        <v>120183.2</v>
      </c>
    </row>
    <row r="93" spans="1:14" x14ac:dyDescent="0.25">
      <c r="A93" s="152" t="s">
        <v>37</v>
      </c>
      <c r="B93" s="151" t="s">
        <v>36</v>
      </c>
      <c r="C93" s="193"/>
      <c r="D93" s="193"/>
      <c r="E93" s="193"/>
      <c r="F93" s="197"/>
      <c r="G93" s="79"/>
      <c r="H93" s="81"/>
      <c r="I93" s="81"/>
      <c r="J93" s="81"/>
      <c r="K93" s="81"/>
      <c r="L93" s="81"/>
      <c r="M93" s="81"/>
      <c r="N93" s="83"/>
    </row>
    <row r="94" spans="1:14" x14ac:dyDescent="0.25">
      <c r="A94" s="152" t="s">
        <v>38</v>
      </c>
      <c r="B94" s="151" t="s">
        <v>2</v>
      </c>
      <c r="C94" s="204"/>
      <c r="D94" s="204"/>
      <c r="E94" s="204"/>
      <c r="F94" s="206"/>
      <c r="G94" s="79"/>
      <c r="H94" s="81">
        <f>SUM(H95:H96)</f>
        <v>0</v>
      </c>
      <c r="I94" s="81"/>
      <c r="J94" s="81">
        <f>SUM(J95:J96)</f>
        <v>0</v>
      </c>
      <c r="K94" s="81"/>
      <c r="L94" s="81">
        <f>SUM(L95:L96)</f>
        <v>0</v>
      </c>
      <c r="M94" s="81">
        <v>1169.56</v>
      </c>
      <c r="N94" s="83">
        <f>SUM(N95:N96)</f>
        <v>700</v>
      </c>
    </row>
    <row r="95" spans="1:14" ht="25.5" x14ac:dyDescent="0.25">
      <c r="A95" s="152"/>
      <c r="B95" s="191"/>
      <c r="C95" s="205" t="s">
        <v>303</v>
      </c>
      <c r="D95" s="205" t="s">
        <v>304</v>
      </c>
      <c r="E95" s="205" t="s">
        <v>305</v>
      </c>
      <c r="F95" s="207" t="s">
        <v>202</v>
      </c>
      <c r="G95" s="219"/>
      <c r="H95" s="221">
        <v>0</v>
      </c>
      <c r="I95" s="221"/>
      <c r="J95" s="221">
        <v>0</v>
      </c>
      <c r="K95" s="221"/>
      <c r="L95" s="221">
        <v>0</v>
      </c>
      <c r="M95" s="221"/>
      <c r="N95" s="223">
        <v>100</v>
      </c>
    </row>
    <row r="96" spans="1:14" ht="38.25" x14ac:dyDescent="0.25">
      <c r="A96" s="152"/>
      <c r="B96" s="191"/>
      <c r="C96" s="192" t="s">
        <v>306</v>
      </c>
      <c r="D96" s="192" t="s">
        <v>307</v>
      </c>
      <c r="E96" s="192" t="s">
        <v>308</v>
      </c>
      <c r="F96" s="196" t="s">
        <v>202</v>
      </c>
      <c r="G96" s="218"/>
      <c r="H96" s="220">
        <v>0</v>
      </c>
      <c r="I96" s="220"/>
      <c r="J96" s="220">
        <v>0</v>
      </c>
      <c r="K96" s="220"/>
      <c r="L96" s="220">
        <v>0</v>
      </c>
      <c r="M96" s="220"/>
      <c r="N96" s="222">
        <v>600</v>
      </c>
    </row>
    <row r="97" spans="1:14" x14ac:dyDescent="0.25">
      <c r="A97" s="155" t="s">
        <v>31</v>
      </c>
      <c r="B97" s="157" t="s">
        <v>118</v>
      </c>
      <c r="C97" s="193"/>
      <c r="D97" s="193"/>
      <c r="E97" s="193"/>
      <c r="F97" s="197"/>
      <c r="G97" s="76">
        <f t="shared" ref="G97:N97" si="3">+G94+G93+G91+G79+G78</f>
        <v>0</v>
      </c>
      <c r="H97" s="77">
        <f t="shared" si="3"/>
        <v>0</v>
      </c>
      <c r="I97" s="77">
        <f t="shared" si="3"/>
        <v>75000</v>
      </c>
      <c r="J97" s="77">
        <f t="shared" si="3"/>
        <v>108515.4</v>
      </c>
      <c r="K97" s="77">
        <f t="shared" si="3"/>
        <v>105000</v>
      </c>
      <c r="L97" s="77">
        <f t="shared" si="3"/>
        <v>188437.4</v>
      </c>
      <c r="M97" s="77">
        <f t="shared" si="3"/>
        <v>201169.56</v>
      </c>
      <c r="N97" s="78">
        <f t="shared" si="3"/>
        <v>593992.17000000004</v>
      </c>
    </row>
    <row r="98" spans="1:14" x14ac:dyDescent="0.25">
      <c r="A98" s="152" t="s">
        <v>41</v>
      </c>
      <c r="B98" s="151" t="s">
        <v>40</v>
      </c>
      <c r="C98" s="153"/>
      <c r="D98" s="153"/>
      <c r="E98" s="153"/>
      <c r="F98" s="154"/>
      <c r="G98" s="84"/>
      <c r="H98" s="86"/>
      <c r="I98" s="86"/>
      <c r="J98" s="86"/>
      <c r="K98" s="86"/>
      <c r="L98" s="86"/>
      <c r="M98" s="86"/>
      <c r="N98" s="88"/>
    </row>
    <row r="99" spans="1:14" x14ac:dyDescent="0.25">
      <c r="A99" s="152" t="s">
        <v>43</v>
      </c>
      <c r="B99" s="151" t="s">
        <v>42</v>
      </c>
      <c r="C99" s="153"/>
      <c r="D99" s="153"/>
      <c r="E99" s="153"/>
      <c r="F99" s="154"/>
      <c r="G99" s="84"/>
      <c r="H99" s="86"/>
      <c r="I99" s="86"/>
      <c r="J99" s="86"/>
      <c r="K99" s="86"/>
      <c r="L99" s="86"/>
      <c r="M99" s="86"/>
      <c r="N99" s="88"/>
    </row>
    <row r="100" spans="1:14" x14ac:dyDescent="0.25">
      <c r="A100" s="152" t="s">
        <v>45</v>
      </c>
      <c r="B100" s="151" t="s">
        <v>44</v>
      </c>
      <c r="C100" s="153"/>
      <c r="D100" s="153"/>
      <c r="E100" s="153"/>
      <c r="F100" s="154"/>
      <c r="G100" s="84"/>
      <c r="H100" s="86"/>
      <c r="I100" s="86"/>
      <c r="J100" s="86"/>
      <c r="K100" s="86"/>
      <c r="L100" s="86"/>
      <c r="M100" s="86"/>
      <c r="N100" s="88"/>
    </row>
    <row r="101" spans="1:14" x14ac:dyDescent="0.25">
      <c r="A101" s="152" t="s">
        <v>47</v>
      </c>
      <c r="B101" s="151" t="s">
        <v>46</v>
      </c>
      <c r="C101" s="153"/>
      <c r="D101" s="153"/>
      <c r="E101" s="153"/>
      <c r="F101" s="154"/>
      <c r="G101" s="84"/>
      <c r="H101" s="86"/>
      <c r="I101" s="86"/>
      <c r="J101" s="86"/>
      <c r="K101" s="86"/>
      <c r="L101" s="86"/>
      <c r="M101" s="86"/>
      <c r="N101" s="88"/>
    </row>
    <row r="102" spans="1:14" x14ac:dyDescent="0.25">
      <c r="A102" s="155" t="s">
        <v>39</v>
      </c>
      <c r="B102" s="156" t="s">
        <v>117</v>
      </c>
      <c r="C102" s="153"/>
      <c r="D102" s="153"/>
      <c r="E102" s="153"/>
      <c r="F102" s="154"/>
      <c r="G102" s="76">
        <f t="shared" ref="G102:N102" si="4">+G101+G100+G99+G98</f>
        <v>0</v>
      </c>
      <c r="H102" s="77">
        <f t="shared" si="4"/>
        <v>0</v>
      </c>
      <c r="I102" s="77">
        <f t="shared" si="4"/>
        <v>0</v>
      </c>
      <c r="J102" s="77">
        <f t="shared" si="4"/>
        <v>0</v>
      </c>
      <c r="K102" s="77">
        <f t="shared" si="4"/>
        <v>0</v>
      </c>
      <c r="L102" s="77">
        <f t="shared" si="4"/>
        <v>0</v>
      </c>
      <c r="M102" s="77">
        <f t="shared" si="4"/>
        <v>0</v>
      </c>
      <c r="N102" s="78">
        <f t="shared" si="4"/>
        <v>0</v>
      </c>
    </row>
    <row r="103" spans="1:14" x14ac:dyDescent="0.25">
      <c r="A103" s="152" t="s">
        <v>50</v>
      </c>
      <c r="B103" s="151" t="s">
        <v>49</v>
      </c>
      <c r="C103" s="153"/>
      <c r="D103" s="153"/>
      <c r="E103" s="153"/>
      <c r="F103" s="154"/>
      <c r="G103" s="84"/>
      <c r="H103" s="86"/>
      <c r="I103" s="86"/>
      <c r="J103" s="86"/>
      <c r="K103" s="86"/>
      <c r="L103" s="86"/>
      <c r="M103" s="86"/>
      <c r="N103" s="88"/>
    </row>
    <row r="104" spans="1:14" x14ac:dyDescent="0.25">
      <c r="A104" s="152" t="s">
        <v>52</v>
      </c>
      <c r="B104" s="151" t="s">
        <v>51</v>
      </c>
      <c r="C104" s="153"/>
      <c r="D104" s="153"/>
      <c r="E104" s="153"/>
      <c r="F104" s="154"/>
      <c r="G104" s="84"/>
      <c r="H104" s="86"/>
      <c r="I104" s="86"/>
      <c r="J104" s="86"/>
      <c r="K104" s="86"/>
      <c r="L104" s="86"/>
      <c r="M104" s="86"/>
      <c r="N104" s="88"/>
    </row>
    <row r="105" spans="1:14" x14ac:dyDescent="0.25">
      <c r="A105" s="152" t="s">
        <v>54</v>
      </c>
      <c r="B105" s="151" t="s">
        <v>53</v>
      </c>
      <c r="C105" s="153"/>
      <c r="D105" s="153"/>
      <c r="E105" s="153"/>
      <c r="F105" s="154"/>
      <c r="G105" s="84"/>
      <c r="H105" s="86"/>
      <c r="I105" s="86"/>
      <c r="J105" s="86"/>
      <c r="K105" s="86"/>
      <c r="L105" s="86"/>
      <c r="M105" s="86"/>
      <c r="N105" s="88"/>
    </row>
    <row r="106" spans="1:14" x14ac:dyDescent="0.25">
      <c r="A106" s="152" t="s">
        <v>56</v>
      </c>
      <c r="B106" s="151" t="s">
        <v>55</v>
      </c>
      <c r="C106" s="153"/>
      <c r="D106" s="153"/>
      <c r="E106" s="153"/>
      <c r="F106" s="154"/>
      <c r="G106" s="84"/>
      <c r="H106" s="86"/>
      <c r="I106" s="86"/>
      <c r="J106" s="86"/>
      <c r="K106" s="86"/>
      <c r="L106" s="86"/>
      <c r="M106" s="86"/>
      <c r="N106" s="88"/>
    </row>
    <row r="107" spans="1:14" x14ac:dyDescent="0.25">
      <c r="A107" s="155" t="s">
        <v>48</v>
      </c>
      <c r="B107" s="157" t="s">
        <v>116</v>
      </c>
      <c r="C107" s="153"/>
      <c r="D107" s="153"/>
      <c r="E107" s="153"/>
      <c r="F107" s="154"/>
      <c r="G107" s="76">
        <f t="shared" ref="G107:N107" si="5">+G106+G105+G104+G103</f>
        <v>0</v>
      </c>
      <c r="H107" s="77">
        <f t="shared" si="5"/>
        <v>0</v>
      </c>
      <c r="I107" s="77">
        <f t="shared" si="5"/>
        <v>0</v>
      </c>
      <c r="J107" s="77">
        <f t="shared" si="5"/>
        <v>0</v>
      </c>
      <c r="K107" s="77">
        <f t="shared" si="5"/>
        <v>0</v>
      </c>
      <c r="L107" s="77">
        <f t="shared" si="5"/>
        <v>0</v>
      </c>
      <c r="M107" s="77">
        <f t="shared" si="5"/>
        <v>0</v>
      </c>
      <c r="N107" s="78">
        <f t="shared" si="5"/>
        <v>0</v>
      </c>
    </row>
    <row r="108" spans="1:14" x14ac:dyDescent="0.25">
      <c r="A108" s="152" t="s">
        <v>59</v>
      </c>
      <c r="B108" s="151" t="s">
        <v>58</v>
      </c>
      <c r="C108" s="204"/>
      <c r="D108" s="204"/>
      <c r="E108" s="204"/>
      <c r="F108" s="206"/>
      <c r="G108" s="84">
        <v>60362.35</v>
      </c>
      <c r="H108" s="86">
        <f>SUM(H109:H117)</f>
        <v>295154.7</v>
      </c>
      <c r="I108" s="86">
        <v>81355.02</v>
      </c>
      <c r="J108" s="86">
        <f>SUM(J109:J117)</f>
        <v>346006.11</v>
      </c>
      <c r="K108" s="86">
        <v>108672.3</v>
      </c>
      <c r="L108" s="86">
        <f>SUM(L109:L117)</f>
        <v>379018.76</v>
      </c>
      <c r="M108" s="86">
        <v>166945.17000000001</v>
      </c>
      <c r="N108" s="88">
        <f>SUM(N109:N117)</f>
        <v>907844.91999999993</v>
      </c>
    </row>
    <row r="109" spans="1:14" ht="38.25" x14ac:dyDescent="0.25">
      <c r="A109" s="152"/>
      <c r="B109" s="191"/>
      <c r="C109" s="205" t="s">
        <v>309</v>
      </c>
      <c r="D109" s="205" t="s">
        <v>310</v>
      </c>
      <c r="E109" s="205" t="s">
        <v>311</v>
      </c>
      <c r="F109" s="207" t="s">
        <v>312</v>
      </c>
      <c r="G109" s="229"/>
      <c r="H109" s="236">
        <v>7215.96</v>
      </c>
      <c r="I109" s="231"/>
      <c r="J109" s="236">
        <v>11623.34</v>
      </c>
      <c r="K109" s="231"/>
      <c r="L109" s="236">
        <v>15275.38</v>
      </c>
      <c r="M109" s="231"/>
      <c r="N109" s="237">
        <v>26000</v>
      </c>
    </row>
    <row r="110" spans="1:14" ht="38.25" x14ac:dyDescent="0.25">
      <c r="A110" s="152"/>
      <c r="B110" s="191"/>
      <c r="C110" s="212" t="s">
        <v>313</v>
      </c>
      <c r="D110" s="212" t="s">
        <v>314</v>
      </c>
      <c r="E110" s="212" t="s">
        <v>315</v>
      </c>
      <c r="F110" s="213" t="s">
        <v>312</v>
      </c>
      <c r="G110" s="238"/>
      <c r="H110" s="239">
        <v>15680.52</v>
      </c>
      <c r="I110" s="240"/>
      <c r="J110" s="239">
        <v>25805.17</v>
      </c>
      <c r="K110" s="240"/>
      <c r="L110" s="239">
        <v>35988.76</v>
      </c>
      <c r="M110" s="240"/>
      <c r="N110" s="241">
        <v>70000</v>
      </c>
    </row>
    <row r="111" spans="1:14" ht="25.5" x14ac:dyDescent="0.25">
      <c r="A111" s="152"/>
      <c r="B111" s="191"/>
      <c r="C111" s="212" t="s">
        <v>316</v>
      </c>
      <c r="D111" s="212" t="s">
        <v>317</v>
      </c>
      <c r="E111" s="212" t="s">
        <v>318</v>
      </c>
      <c r="F111" s="213" t="s">
        <v>196</v>
      </c>
      <c r="G111" s="238"/>
      <c r="H111" s="239">
        <v>4824.16</v>
      </c>
      <c r="I111" s="240"/>
      <c r="J111" s="239">
        <v>16815.78</v>
      </c>
      <c r="K111" s="240"/>
      <c r="L111" s="239">
        <v>18080.37</v>
      </c>
      <c r="M111" s="240"/>
      <c r="N111" s="241">
        <v>40000</v>
      </c>
    </row>
    <row r="112" spans="1:14" ht="25.5" x14ac:dyDescent="0.25">
      <c r="A112" s="152"/>
      <c r="B112" s="191"/>
      <c r="C112" s="212" t="s">
        <v>319</v>
      </c>
      <c r="D112" s="212" t="s">
        <v>320</v>
      </c>
      <c r="E112" s="212" t="s">
        <v>321</v>
      </c>
      <c r="F112" s="213" t="s">
        <v>196</v>
      </c>
      <c r="G112" s="238"/>
      <c r="H112" s="239">
        <v>28881.279999999999</v>
      </c>
      <c r="I112" s="240"/>
      <c r="J112" s="239">
        <v>52276.73</v>
      </c>
      <c r="K112" s="240"/>
      <c r="L112" s="239">
        <v>69256.850000000006</v>
      </c>
      <c r="M112" s="240"/>
      <c r="N112" s="241">
        <v>160000</v>
      </c>
    </row>
    <row r="113" spans="1:14" ht="25.5" x14ac:dyDescent="0.25">
      <c r="A113" s="152"/>
      <c r="B113" s="191"/>
      <c r="C113" s="212" t="s">
        <v>322</v>
      </c>
      <c r="D113" s="212" t="s">
        <v>323</v>
      </c>
      <c r="E113" s="212" t="s">
        <v>324</v>
      </c>
      <c r="F113" s="213" t="s">
        <v>312</v>
      </c>
      <c r="G113" s="238"/>
      <c r="H113" s="239">
        <v>887.77</v>
      </c>
      <c r="I113" s="240"/>
      <c r="J113" s="239">
        <v>1820.08</v>
      </c>
      <c r="K113" s="240"/>
      <c r="L113" s="239">
        <v>2752.39</v>
      </c>
      <c r="M113" s="240"/>
      <c r="N113" s="241">
        <v>5000.1000000000004</v>
      </c>
    </row>
    <row r="114" spans="1:14" ht="38.25" x14ac:dyDescent="0.25">
      <c r="A114" s="152"/>
      <c r="B114" s="191"/>
      <c r="C114" s="212" t="s">
        <v>325</v>
      </c>
      <c r="D114" s="212" t="s">
        <v>326</v>
      </c>
      <c r="E114" s="212" t="s">
        <v>327</v>
      </c>
      <c r="F114" s="213" t="s">
        <v>208</v>
      </c>
      <c r="G114" s="238"/>
      <c r="H114" s="239">
        <v>0</v>
      </c>
      <c r="I114" s="240"/>
      <c r="J114" s="239">
        <v>0</v>
      </c>
      <c r="K114" s="240"/>
      <c r="L114" s="239">
        <v>0</v>
      </c>
      <c r="M114" s="240"/>
      <c r="N114" s="241">
        <v>2500</v>
      </c>
    </row>
    <row r="115" spans="1:14" ht="25.5" x14ac:dyDescent="0.25">
      <c r="A115" s="152"/>
      <c r="B115" s="191"/>
      <c r="C115" s="212" t="s">
        <v>328</v>
      </c>
      <c r="D115" s="212" t="s">
        <v>329</v>
      </c>
      <c r="E115" s="212" t="s">
        <v>330</v>
      </c>
      <c r="F115" s="213" t="s">
        <v>202</v>
      </c>
      <c r="G115" s="238"/>
      <c r="H115" s="239">
        <v>4344.82</v>
      </c>
      <c r="I115" s="240"/>
      <c r="J115" s="239">
        <v>4344.82</v>
      </c>
      <c r="K115" s="240"/>
      <c r="L115" s="239">
        <v>4344.82</v>
      </c>
      <c r="M115" s="240"/>
      <c r="N115" s="241">
        <v>4344.82</v>
      </c>
    </row>
    <row r="116" spans="1:14" ht="38.25" x14ac:dyDescent="0.25">
      <c r="A116" s="152"/>
      <c r="B116" s="191"/>
      <c r="C116" s="212" t="s">
        <v>331</v>
      </c>
      <c r="D116" s="212" t="s">
        <v>332</v>
      </c>
      <c r="E116" s="212" t="s">
        <v>333</v>
      </c>
      <c r="F116" s="213" t="s">
        <v>208</v>
      </c>
      <c r="G116" s="238"/>
      <c r="H116" s="239">
        <v>231521.2</v>
      </c>
      <c r="I116" s="240"/>
      <c r="J116" s="239">
        <v>231521.2</v>
      </c>
      <c r="K116" s="240"/>
      <c r="L116" s="239">
        <v>231521.2</v>
      </c>
      <c r="M116" s="240"/>
      <c r="N116" s="241">
        <v>300000</v>
      </c>
    </row>
    <row r="117" spans="1:14" ht="38.25" x14ac:dyDescent="0.25">
      <c r="A117" s="152"/>
      <c r="B117" s="191"/>
      <c r="C117" s="192" t="s">
        <v>334</v>
      </c>
      <c r="D117" s="192" t="s">
        <v>332</v>
      </c>
      <c r="E117" s="192" t="s">
        <v>335</v>
      </c>
      <c r="F117" s="196" t="s">
        <v>202</v>
      </c>
      <c r="G117" s="228"/>
      <c r="H117" s="232">
        <v>1798.99</v>
      </c>
      <c r="I117" s="230"/>
      <c r="J117" s="232">
        <v>1798.99</v>
      </c>
      <c r="K117" s="230"/>
      <c r="L117" s="232">
        <v>1798.99</v>
      </c>
      <c r="M117" s="230"/>
      <c r="N117" s="234">
        <v>300000</v>
      </c>
    </row>
    <row r="118" spans="1:14" x14ac:dyDescent="0.25">
      <c r="A118" s="152" t="s">
        <v>61</v>
      </c>
      <c r="B118" s="151" t="s">
        <v>60</v>
      </c>
      <c r="C118" s="194"/>
      <c r="D118" s="194"/>
      <c r="E118" s="194"/>
      <c r="F118" s="198"/>
      <c r="G118" s="84">
        <v>140.65</v>
      </c>
      <c r="H118" s="86">
        <f>SUM(H119:H121)</f>
        <v>13310.37</v>
      </c>
      <c r="I118" s="86">
        <v>4847.0200000000004</v>
      </c>
      <c r="J118" s="86">
        <f>SUM(J119:J121)</f>
        <v>15432.67</v>
      </c>
      <c r="K118" s="86">
        <v>7835.01</v>
      </c>
      <c r="L118" s="86">
        <f>SUM(L119:L121)</f>
        <v>16322.77</v>
      </c>
      <c r="M118" s="86">
        <v>10315.969999999999</v>
      </c>
      <c r="N118" s="88">
        <f>SUM(N119:N121)</f>
        <v>51175.44</v>
      </c>
    </row>
    <row r="119" spans="1:14" ht="25.5" x14ac:dyDescent="0.25">
      <c r="A119" s="152"/>
      <c r="B119" s="191"/>
      <c r="C119" s="205" t="s">
        <v>336</v>
      </c>
      <c r="D119" s="205" t="s">
        <v>337</v>
      </c>
      <c r="E119" s="205" t="s">
        <v>338</v>
      </c>
      <c r="F119" s="207" t="s">
        <v>196</v>
      </c>
      <c r="G119" s="229"/>
      <c r="H119" s="236">
        <v>0</v>
      </c>
      <c r="I119" s="231"/>
      <c r="J119" s="236">
        <v>600</v>
      </c>
      <c r="K119" s="231"/>
      <c r="L119" s="236">
        <v>600</v>
      </c>
      <c r="M119" s="231"/>
      <c r="N119" s="237">
        <v>10050</v>
      </c>
    </row>
    <row r="120" spans="1:14" ht="25.5" x14ac:dyDescent="0.25">
      <c r="A120" s="152"/>
      <c r="B120" s="191"/>
      <c r="C120" s="212" t="s">
        <v>339</v>
      </c>
      <c r="D120" s="212" t="s">
        <v>340</v>
      </c>
      <c r="E120" s="212" t="s">
        <v>341</v>
      </c>
      <c r="F120" s="213" t="s">
        <v>196</v>
      </c>
      <c r="G120" s="238"/>
      <c r="H120" s="239">
        <v>13310.37</v>
      </c>
      <c r="I120" s="240"/>
      <c r="J120" s="239">
        <v>14832.67</v>
      </c>
      <c r="K120" s="240"/>
      <c r="L120" s="239">
        <v>15722.77</v>
      </c>
      <c r="M120" s="240"/>
      <c r="N120" s="241">
        <v>40125.440000000002</v>
      </c>
    </row>
    <row r="121" spans="1:14" ht="25.5" x14ac:dyDescent="0.25">
      <c r="A121" s="152"/>
      <c r="B121" s="191"/>
      <c r="C121" s="192" t="s">
        <v>342</v>
      </c>
      <c r="D121" s="192" t="s">
        <v>337</v>
      </c>
      <c r="E121" s="192" t="s">
        <v>338</v>
      </c>
      <c r="F121" s="196" t="s">
        <v>196</v>
      </c>
      <c r="G121" s="228"/>
      <c r="H121" s="232">
        <v>0</v>
      </c>
      <c r="I121" s="230"/>
      <c r="J121" s="232">
        <v>0</v>
      </c>
      <c r="K121" s="230"/>
      <c r="L121" s="232">
        <v>0</v>
      </c>
      <c r="M121" s="230"/>
      <c r="N121" s="234">
        <v>1000</v>
      </c>
    </row>
    <row r="122" spans="1:14" x14ac:dyDescent="0.25">
      <c r="A122" s="155" t="s">
        <v>57</v>
      </c>
      <c r="B122" s="156" t="s">
        <v>115</v>
      </c>
      <c r="C122" s="242"/>
      <c r="D122" s="242"/>
      <c r="E122" s="242"/>
      <c r="F122" s="243"/>
      <c r="G122" s="159">
        <f t="shared" ref="G122:N122" si="6">+G118+G108</f>
        <v>60503</v>
      </c>
      <c r="H122" s="160">
        <f t="shared" si="6"/>
        <v>308465.07</v>
      </c>
      <c r="I122" s="160">
        <f t="shared" si="6"/>
        <v>86202.040000000008</v>
      </c>
      <c r="J122" s="160">
        <f t="shared" si="6"/>
        <v>361438.77999999997</v>
      </c>
      <c r="K122" s="160">
        <f t="shared" si="6"/>
        <v>116507.31</v>
      </c>
      <c r="L122" s="160">
        <f t="shared" si="6"/>
        <v>395341.53</v>
      </c>
      <c r="M122" s="160">
        <f t="shared" si="6"/>
        <v>177261.14</v>
      </c>
      <c r="N122" s="161">
        <f t="shared" si="6"/>
        <v>959020.35999999987</v>
      </c>
    </row>
    <row r="123" spans="1:14" ht="17.25" x14ac:dyDescent="0.25">
      <c r="A123" s="162" t="s">
        <v>121</v>
      </c>
      <c r="B123" s="51" t="s">
        <v>144</v>
      </c>
      <c r="C123" s="51"/>
      <c r="D123" s="51"/>
      <c r="E123" s="51"/>
      <c r="F123" s="51"/>
      <c r="G123" s="94"/>
      <c r="H123" s="95">
        <v>0</v>
      </c>
      <c r="I123" s="95"/>
      <c r="J123" s="95">
        <v>0</v>
      </c>
      <c r="K123" s="96"/>
      <c r="L123" s="96">
        <v>0</v>
      </c>
      <c r="M123" s="96"/>
      <c r="N123" s="97">
        <v>0</v>
      </c>
    </row>
    <row r="124" spans="1:14" s="37" customFormat="1" x14ac:dyDescent="0.25">
      <c r="A124" s="279" t="s">
        <v>155</v>
      </c>
      <c r="B124" s="280"/>
      <c r="C124" s="142"/>
      <c r="D124" s="142"/>
      <c r="E124" s="142"/>
      <c r="F124" s="142"/>
      <c r="G124" s="98">
        <f t="shared" ref="G124:N124" si="7">+G123+G122+G107+G102+G97+G77+G52+G29</f>
        <v>131593.57</v>
      </c>
      <c r="H124" s="99">
        <f t="shared" si="7"/>
        <v>480563.10000000003</v>
      </c>
      <c r="I124" s="99">
        <f t="shared" si="7"/>
        <v>668898.62</v>
      </c>
      <c r="J124" s="99">
        <f t="shared" si="7"/>
        <v>943978.19</v>
      </c>
      <c r="K124" s="99">
        <f t="shared" si="7"/>
        <v>1039686.4000000001</v>
      </c>
      <c r="L124" s="99">
        <f t="shared" si="7"/>
        <v>1247389.4800000002</v>
      </c>
      <c r="M124" s="99">
        <f t="shared" si="7"/>
        <v>1266018.49</v>
      </c>
      <c r="N124" s="100">
        <f t="shared" si="7"/>
        <v>2924455.1500000004</v>
      </c>
    </row>
    <row r="125" spans="1:14" x14ac:dyDescent="0.25">
      <c r="A125" s="4" t="s">
        <v>160</v>
      </c>
      <c r="B125" s="3"/>
      <c r="C125" s="143"/>
      <c r="D125" s="143"/>
      <c r="E125" s="143"/>
      <c r="F125" s="143"/>
      <c r="G125" s="16"/>
      <c r="H125" s="101">
        <v>0</v>
      </c>
      <c r="I125" s="17"/>
      <c r="J125" s="101">
        <v>114485.59</v>
      </c>
      <c r="K125" s="17"/>
      <c r="L125" s="101">
        <v>115413.98</v>
      </c>
      <c r="M125" s="17"/>
      <c r="N125" s="103">
        <v>115413.98</v>
      </c>
    </row>
    <row r="126" spans="1:14" x14ac:dyDescent="0.25">
      <c r="A126" s="279" t="s">
        <v>133</v>
      </c>
      <c r="B126" s="280"/>
      <c r="C126" s="142"/>
      <c r="D126" s="142"/>
      <c r="E126" s="142"/>
      <c r="F126" s="142"/>
      <c r="G126" s="98">
        <f>+G124+G14</f>
        <v>1298982.29</v>
      </c>
      <c r="H126" s="99">
        <f>+H124+H14</f>
        <v>1438226.36</v>
      </c>
      <c r="I126" s="99">
        <f>+I124+G14</f>
        <v>1836287.3399999999</v>
      </c>
      <c r="J126" s="99">
        <f>+J124+H14</f>
        <v>1901641.45</v>
      </c>
      <c r="K126" s="99">
        <f>+K124+G14</f>
        <v>2207075.12</v>
      </c>
      <c r="L126" s="99">
        <f>+L124+H14</f>
        <v>2205052.7400000002</v>
      </c>
      <c r="M126" s="99">
        <f>+M124+G14</f>
        <v>2433407.21</v>
      </c>
      <c r="N126" s="100">
        <f>+N124+H14</f>
        <v>3882118.41</v>
      </c>
    </row>
    <row r="127" spans="1:14" x14ac:dyDescent="0.25">
      <c r="A127" s="4" t="s">
        <v>161</v>
      </c>
      <c r="B127" s="3"/>
      <c r="C127" s="143"/>
      <c r="D127" s="143"/>
      <c r="E127" s="143"/>
      <c r="F127" s="143"/>
      <c r="G127" s="16"/>
      <c r="H127" s="102">
        <f>+H125+$H15</f>
        <v>148860.09</v>
      </c>
      <c r="I127" s="17"/>
      <c r="J127" s="102">
        <f>+J125+$H15</f>
        <v>263345.68</v>
      </c>
      <c r="K127" s="17"/>
      <c r="L127" s="102">
        <f>+L125+$H15</f>
        <v>264274.07</v>
      </c>
      <c r="M127" s="17"/>
      <c r="N127" s="102">
        <f>+N125+$H15</f>
        <v>264274.07</v>
      </c>
    </row>
    <row r="128" spans="1:14" ht="18.95" customHeight="1" x14ac:dyDescent="0.25">
      <c r="A128" s="20"/>
      <c r="B128" s="53"/>
      <c r="C128" s="53"/>
      <c r="D128" s="53"/>
      <c r="E128" s="53"/>
      <c r="F128" s="53"/>
      <c r="G128" s="52"/>
      <c r="H128" s="52"/>
      <c r="I128" s="52"/>
      <c r="J128" s="52"/>
      <c r="K128" s="52"/>
      <c r="L128" s="52"/>
      <c r="M128" s="52"/>
      <c r="N128" s="52"/>
    </row>
    <row r="129" spans="1:14" ht="21" customHeight="1" x14ac:dyDescent="0.25">
      <c r="A129" s="276" t="s">
        <v>130</v>
      </c>
      <c r="B129" s="281" t="s">
        <v>131</v>
      </c>
      <c r="C129" s="281" t="s">
        <v>169</v>
      </c>
      <c r="D129" s="281" t="s">
        <v>170</v>
      </c>
      <c r="E129" s="281" t="s">
        <v>171</v>
      </c>
      <c r="F129" s="276" t="s">
        <v>172</v>
      </c>
      <c r="G129" s="285" t="s">
        <v>122</v>
      </c>
      <c r="H129" s="285"/>
      <c r="I129" s="285"/>
      <c r="J129" s="285"/>
      <c r="K129" s="285"/>
      <c r="L129" s="285"/>
      <c r="M129" s="285"/>
      <c r="N129" s="286"/>
    </row>
    <row r="130" spans="1:14" ht="33" customHeight="1" x14ac:dyDescent="0.25">
      <c r="A130" s="287"/>
      <c r="B130" s="277"/>
      <c r="C130" s="277"/>
      <c r="D130" s="277"/>
      <c r="E130" s="277"/>
      <c r="F130" s="277"/>
      <c r="G130" s="268" t="s">
        <v>177</v>
      </c>
      <c r="H130" s="269"/>
      <c r="I130" s="8" t="s">
        <v>178</v>
      </c>
      <c r="J130" s="7"/>
      <c r="K130" s="6" t="s">
        <v>179</v>
      </c>
      <c r="L130" s="7"/>
      <c r="M130" s="6" t="s">
        <v>180</v>
      </c>
      <c r="N130" s="5"/>
    </row>
    <row r="131" spans="1:14" ht="37.5" customHeight="1" x14ac:dyDescent="0.25">
      <c r="A131" s="288"/>
      <c r="B131" s="282"/>
      <c r="C131" s="282"/>
      <c r="D131" s="282"/>
      <c r="E131" s="282"/>
      <c r="F131" s="278"/>
      <c r="G131" s="29" t="s">
        <v>143</v>
      </c>
      <c r="H131" s="28" t="s">
        <v>182</v>
      </c>
      <c r="I131" s="29" t="s">
        <v>143</v>
      </c>
      <c r="J131" s="28" t="s">
        <v>182</v>
      </c>
      <c r="K131" s="29" t="s">
        <v>143</v>
      </c>
      <c r="L131" s="28" t="s">
        <v>182</v>
      </c>
      <c r="M131" s="29" t="s">
        <v>143</v>
      </c>
      <c r="N131" s="30" t="s">
        <v>4</v>
      </c>
    </row>
    <row r="132" spans="1:14" x14ac:dyDescent="0.25">
      <c r="A132" s="152" t="s">
        <v>64</v>
      </c>
      <c r="B132" s="151" t="s">
        <v>63</v>
      </c>
      <c r="C132" s="195"/>
      <c r="D132" s="195"/>
      <c r="E132" s="195"/>
      <c r="F132" s="245"/>
      <c r="G132" s="163">
        <v>26175.01</v>
      </c>
      <c r="H132" s="164">
        <f>SUM(H133:H146)</f>
        <v>83448.38</v>
      </c>
      <c r="I132" s="164">
        <v>60058.71</v>
      </c>
      <c r="J132" s="164">
        <f>SUM(J133:J146)</f>
        <v>137126.23000000001</v>
      </c>
      <c r="K132" s="164">
        <v>107586.67</v>
      </c>
      <c r="L132" s="164">
        <f>SUM(L133:L146)</f>
        <v>179439.24999999997</v>
      </c>
      <c r="M132" s="164">
        <v>148831.16</v>
      </c>
      <c r="N132" s="165">
        <f>SUM(N133:N146)</f>
        <v>263840.90000000002</v>
      </c>
    </row>
    <row r="133" spans="1:14" ht="25.5" x14ac:dyDescent="0.25">
      <c r="A133" s="152"/>
      <c r="B133" s="191"/>
      <c r="C133" s="205" t="s">
        <v>343</v>
      </c>
      <c r="D133" s="205" t="s">
        <v>344</v>
      </c>
      <c r="E133" s="205" t="s">
        <v>204</v>
      </c>
      <c r="F133" s="207" t="s">
        <v>312</v>
      </c>
      <c r="G133" s="229"/>
      <c r="H133" s="236">
        <v>8496.68</v>
      </c>
      <c r="I133" s="231"/>
      <c r="J133" s="236">
        <v>15885.62</v>
      </c>
      <c r="K133" s="231"/>
      <c r="L133" s="236">
        <v>23274.560000000001</v>
      </c>
      <c r="M133" s="231"/>
      <c r="N133" s="237">
        <v>34929.050000000003</v>
      </c>
    </row>
    <row r="134" spans="1:14" ht="25.5" x14ac:dyDescent="0.25">
      <c r="A134" s="152"/>
      <c r="B134" s="191"/>
      <c r="C134" s="212" t="s">
        <v>345</v>
      </c>
      <c r="D134" s="212" t="s">
        <v>346</v>
      </c>
      <c r="E134" s="212" t="s">
        <v>204</v>
      </c>
      <c r="F134" s="213" t="s">
        <v>312</v>
      </c>
      <c r="G134" s="238"/>
      <c r="H134" s="239">
        <v>2356.33</v>
      </c>
      <c r="I134" s="240"/>
      <c r="J134" s="239">
        <v>4470.3900000000003</v>
      </c>
      <c r="K134" s="240"/>
      <c r="L134" s="239">
        <v>6570.96</v>
      </c>
      <c r="M134" s="240"/>
      <c r="N134" s="241">
        <v>8868.48</v>
      </c>
    </row>
    <row r="135" spans="1:14" ht="38.25" x14ac:dyDescent="0.25">
      <c r="A135" s="152"/>
      <c r="B135" s="191"/>
      <c r="C135" s="212" t="s">
        <v>347</v>
      </c>
      <c r="D135" s="212" t="s">
        <v>344</v>
      </c>
      <c r="E135" s="212" t="s">
        <v>348</v>
      </c>
      <c r="F135" s="213" t="s">
        <v>202</v>
      </c>
      <c r="G135" s="238"/>
      <c r="H135" s="239">
        <v>0</v>
      </c>
      <c r="I135" s="240"/>
      <c r="J135" s="239">
        <v>0</v>
      </c>
      <c r="K135" s="240"/>
      <c r="L135" s="239">
        <v>0</v>
      </c>
      <c r="M135" s="240"/>
      <c r="N135" s="241">
        <v>4100</v>
      </c>
    </row>
    <row r="136" spans="1:14" ht="51" x14ac:dyDescent="0.25">
      <c r="A136" s="152"/>
      <c r="B136" s="191"/>
      <c r="C136" s="212" t="s">
        <v>349</v>
      </c>
      <c r="D136" s="212" t="s">
        <v>344</v>
      </c>
      <c r="E136" s="212" t="s">
        <v>350</v>
      </c>
      <c r="F136" s="213" t="s">
        <v>202</v>
      </c>
      <c r="G136" s="238"/>
      <c r="H136" s="239">
        <v>0</v>
      </c>
      <c r="I136" s="240"/>
      <c r="J136" s="239">
        <v>0</v>
      </c>
      <c r="K136" s="240"/>
      <c r="L136" s="239">
        <v>0</v>
      </c>
      <c r="M136" s="240"/>
      <c r="N136" s="241">
        <v>480</v>
      </c>
    </row>
    <row r="137" spans="1:14" ht="25.5" x14ac:dyDescent="0.25">
      <c r="A137" s="152"/>
      <c r="B137" s="191"/>
      <c r="C137" s="212" t="s">
        <v>351</v>
      </c>
      <c r="D137" s="212" t="s">
        <v>344</v>
      </c>
      <c r="E137" s="212" t="s">
        <v>204</v>
      </c>
      <c r="F137" s="213" t="s">
        <v>312</v>
      </c>
      <c r="G137" s="238"/>
      <c r="H137" s="239">
        <v>23952.28</v>
      </c>
      <c r="I137" s="240"/>
      <c r="J137" s="239">
        <v>33182.26</v>
      </c>
      <c r="K137" s="240"/>
      <c r="L137" s="239">
        <v>42412.24</v>
      </c>
      <c r="M137" s="240"/>
      <c r="N137" s="241">
        <v>56496.86</v>
      </c>
    </row>
    <row r="138" spans="1:14" ht="25.5" x14ac:dyDescent="0.25">
      <c r="A138" s="152"/>
      <c r="B138" s="191"/>
      <c r="C138" s="212" t="s">
        <v>352</v>
      </c>
      <c r="D138" s="212" t="s">
        <v>346</v>
      </c>
      <c r="E138" s="212" t="s">
        <v>204</v>
      </c>
      <c r="F138" s="213" t="s">
        <v>312</v>
      </c>
      <c r="G138" s="238"/>
      <c r="H138" s="239">
        <v>6277.11</v>
      </c>
      <c r="I138" s="240"/>
      <c r="J138" s="239">
        <v>8970.68</v>
      </c>
      <c r="K138" s="240"/>
      <c r="L138" s="239">
        <v>11554.12</v>
      </c>
      <c r="M138" s="240"/>
      <c r="N138" s="241">
        <v>13555.39</v>
      </c>
    </row>
    <row r="139" spans="1:14" ht="25.5" x14ac:dyDescent="0.25">
      <c r="A139" s="152"/>
      <c r="B139" s="191"/>
      <c r="C139" s="212" t="s">
        <v>353</v>
      </c>
      <c r="D139" s="212" t="s">
        <v>344</v>
      </c>
      <c r="E139" s="212" t="s">
        <v>204</v>
      </c>
      <c r="F139" s="213" t="s">
        <v>312</v>
      </c>
      <c r="G139" s="238"/>
      <c r="H139" s="239">
        <v>16527.919999999998</v>
      </c>
      <c r="I139" s="240"/>
      <c r="J139" s="239">
        <v>23774.87</v>
      </c>
      <c r="K139" s="240"/>
      <c r="L139" s="239">
        <v>31021.82</v>
      </c>
      <c r="M139" s="240"/>
      <c r="N139" s="241">
        <v>42692.06</v>
      </c>
    </row>
    <row r="140" spans="1:14" ht="25.5" x14ac:dyDescent="0.25">
      <c r="A140" s="152"/>
      <c r="B140" s="191"/>
      <c r="C140" s="212" t="s">
        <v>354</v>
      </c>
      <c r="D140" s="212" t="s">
        <v>346</v>
      </c>
      <c r="E140" s="212" t="s">
        <v>204</v>
      </c>
      <c r="F140" s="213" t="s">
        <v>312</v>
      </c>
      <c r="G140" s="238"/>
      <c r="H140" s="239">
        <v>4349.17</v>
      </c>
      <c r="I140" s="240"/>
      <c r="J140" s="239">
        <v>6721.43</v>
      </c>
      <c r="K140" s="240"/>
      <c r="L140" s="239">
        <v>8663.69</v>
      </c>
      <c r="M140" s="240"/>
      <c r="N140" s="241">
        <v>10254.280000000001</v>
      </c>
    </row>
    <row r="141" spans="1:14" ht="51" x14ac:dyDescent="0.25">
      <c r="A141" s="152"/>
      <c r="B141" s="191"/>
      <c r="C141" s="212" t="s">
        <v>355</v>
      </c>
      <c r="D141" s="212" t="s">
        <v>344</v>
      </c>
      <c r="E141" s="212" t="s">
        <v>350</v>
      </c>
      <c r="F141" s="213" t="s">
        <v>202</v>
      </c>
      <c r="G141" s="238"/>
      <c r="H141" s="239">
        <v>0</v>
      </c>
      <c r="I141" s="240"/>
      <c r="J141" s="239">
        <v>0</v>
      </c>
      <c r="K141" s="240"/>
      <c r="L141" s="239">
        <v>0</v>
      </c>
      <c r="M141" s="240"/>
      <c r="N141" s="241">
        <v>2400</v>
      </c>
    </row>
    <row r="142" spans="1:14" ht="25.5" x14ac:dyDescent="0.25">
      <c r="A142" s="152"/>
      <c r="B142" s="191"/>
      <c r="C142" s="212" t="s">
        <v>356</v>
      </c>
      <c r="D142" s="212" t="s">
        <v>344</v>
      </c>
      <c r="E142" s="212" t="s">
        <v>357</v>
      </c>
      <c r="F142" s="213" t="s">
        <v>202</v>
      </c>
      <c r="G142" s="238"/>
      <c r="H142" s="239">
        <v>0</v>
      </c>
      <c r="I142" s="240"/>
      <c r="J142" s="239">
        <v>0</v>
      </c>
      <c r="K142" s="240"/>
      <c r="L142" s="239">
        <v>1611.94</v>
      </c>
      <c r="M142" s="240"/>
      <c r="N142" s="241">
        <v>6000</v>
      </c>
    </row>
    <row r="143" spans="1:14" ht="25.5" x14ac:dyDescent="0.25">
      <c r="A143" s="152"/>
      <c r="B143" s="191"/>
      <c r="C143" s="212" t="s">
        <v>358</v>
      </c>
      <c r="D143" s="212" t="s">
        <v>344</v>
      </c>
      <c r="E143" s="212" t="s">
        <v>204</v>
      </c>
      <c r="F143" s="213" t="s">
        <v>202</v>
      </c>
      <c r="G143" s="238"/>
      <c r="H143" s="239">
        <v>0</v>
      </c>
      <c r="I143" s="240"/>
      <c r="J143" s="239">
        <v>9822.2999999999993</v>
      </c>
      <c r="K143" s="240"/>
      <c r="L143" s="239">
        <v>9822.2999999999993</v>
      </c>
      <c r="M143" s="240"/>
      <c r="N143" s="241">
        <v>21894.6</v>
      </c>
    </row>
    <row r="144" spans="1:14" ht="25.5" x14ac:dyDescent="0.25">
      <c r="A144" s="152"/>
      <c r="B144" s="191"/>
      <c r="C144" s="212" t="s">
        <v>359</v>
      </c>
      <c r="D144" s="212" t="s">
        <v>346</v>
      </c>
      <c r="E144" s="212" t="s">
        <v>204</v>
      </c>
      <c r="F144" s="213" t="s">
        <v>202</v>
      </c>
      <c r="G144" s="238"/>
      <c r="H144" s="239">
        <v>0</v>
      </c>
      <c r="I144" s="240"/>
      <c r="J144" s="239">
        <v>2337.71</v>
      </c>
      <c r="K144" s="240"/>
      <c r="L144" s="239">
        <v>2337.71</v>
      </c>
      <c r="M144" s="240"/>
      <c r="N144" s="241">
        <v>5210.93</v>
      </c>
    </row>
    <row r="145" spans="1:14" ht="25.5" x14ac:dyDescent="0.25">
      <c r="A145" s="152"/>
      <c r="B145" s="191"/>
      <c r="C145" s="212" t="s">
        <v>360</v>
      </c>
      <c r="D145" s="212" t="s">
        <v>344</v>
      </c>
      <c r="E145" s="212" t="s">
        <v>204</v>
      </c>
      <c r="F145" s="213" t="s">
        <v>312</v>
      </c>
      <c r="G145" s="238"/>
      <c r="H145" s="239">
        <v>17008.04</v>
      </c>
      <c r="I145" s="240"/>
      <c r="J145" s="239">
        <v>24948.32</v>
      </c>
      <c r="K145" s="240"/>
      <c r="L145" s="239">
        <v>32888.6</v>
      </c>
      <c r="M145" s="240"/>
      <c r="N145" s="241">
        <v>45878.17</v>
      </c>
    </row>
    <row r="146" spans="1:14" ht="25.5" x14ac:dyDescent="0.25">
      <c r="A146" s="152"/>
      <c r="B146" s="191"/>
      <c r="C146" s="192" t="s">
        <v>361</v>
      </c>
      <c r="D146" s="192" t="s">
        <v>346</v>
      </c>
      <c r="E146" s="192" t="s">
        <v>204</v>
      </c>
      <c r="F146" s="196" t="s">
        <v>312</v>
      </c>
      <c r="G146" s="228"/>
      <c r="H146" s="232">
        <v>4480.8500000000004</v>
      </c>
      <c r="I146" s="230"/>
      <c r="J146" s="232">
        <v>7012.65</v>
      </c>
      <c r="K146" s="230"/>
      <c r="L146" s="232">
        <v>9281.31</v>
      </c>
      <c r="M146" s="230"/>
      <c r="N146" s="234">
        <v>11081.08</v>
      </c>
    </row>
    <row r="147" spans="1:14" x14ac:dyDescent="0.25">
      <c r="A147" s="152" t="s">
        <v>66</v>
      </c>
      <c r="B147" s="151" t="s">
        <v>65</v>
      </c>
      <c r="C147" s="194"/>
      <c r="D147" s="194"/>
      <c r="E147" s="194"/>
      <c r="F147" s="246"/>
      <c r="G147" s="84">
        <v>2160.86</v>
      </c>
      <c r="H147" s="86">
        <f>SUM(H148:H155)</f>
        <v>6909.5300000000007</v>
      </c>
      <c r="I147" s="86">
        <v>5410.54</v>
      </c>
      <c r="J147" s="86">
        <f>SUM(J148:J155)</f>
        <v>11601.71</v>
      </c>
      <c r="K147" s="86">
        <v>10245.17</v>
      </c>
      <c r="L147" s="86">
        <f>SUM(L148:L155)</f>
        <v>15759.150000000001</v>
      </c>
      <c r="M147" s="86">
        <v>14425.69</v>
      </c>
      <c r="N147" s="88">
        <f>SUM(N148:N155)</f>
        <v>24818.409999999996</v>
      </c>
    </row>
    <row r="148" spans="1:14" ht="25.5" x14ac:dyDescent="0.25">
      <c r="A148" s="152"/>
      <c r="B148" s="191"/>
      <c r="C148" s="205" t="s">
        <v>362</v>
      </c>
      <c r="D148" s="205" t="s">
        <v>363</v>
      </c>
      <c r="E148" s="205" t="s">
        <v>364</v>
      </c>
      <c r="F148" s="207" t="s">
        <v>312</v>
      </c>
      <c r="G148" s="229"/>
      <c r="H148" s="236">
        <v>1300.3900000000001</v>
      </c>
      <c r="I148" s="231"/>
      <c r="J148" s="236">
        <v>2439.2800000000002</v>
      </c>
      <c r="K148" s="231"/>
      <c r="L148" s="236">
        <v>3552.76</v>
      </c>
      <c r="M148" s="231"/>
      <c r="N148" s="237">
        <v>5461.5</v>
      </c>
    </row>
    <row r="149" spans="1:14" ht="25.5" x14ac:dyDescent="0.25">
      <c r="A149" s="152"/>
      <c r="B149" s="191"/>
      <c r="C149" s="212" t="s">
        <v>365</v>
      </c>
      <c r="D149" s="212" t="s">
        <v>363</v>
      </c>
      <c r="E149" s="212" t="s">
        <v>364</v>
      </c>
      <c r="F149" s="213" t="s">
        <v>312</v>
      </c>
      <c r="G149" s="238"/>
      <c r="H149" s="239">
        <v>722.27</v>
      </c>
      <c r="I149" s="240"/>
      <c r="J149" s="239">
        <v>1350.35</v>
      </c>
      <c r="K149" s="240"/>
      <c r="L149" s="239">
        <v>2016.43</v>
      </c>
      <c r="M149" s="240"/>
      <c r="N149" s="241">
        <v>3293</v>
      </c>
    </row>
    <row r="150" spans="1:14" ht="25.5" x14ac:dyDescent="0.25">
      <c r="A150" s="152"/>
      <c r="B150" s="191"/>
      <c r="C150" s="212" t="s">
        <v>366</v>
      </c>
      <c r="D150" s="212" t="s">
        <v>367</v>
      </c>
      <c r="E150" s="212" t="s">
        <v>368</v>
      </c>
      <c r="F150" s="213" t="s">
        <v>202</v>
      </c>
      <c r="G150" s="238"/>
      <c r="H150" s="239">
        <v>0</v>
      </c>
      <c r="I150" s="240"/>
      <c r="J150" s="239">
        <v>0</v>
      </c>
      <c r="K150" s="240"/>
      <c r="L150" s="239">
        <v>0</v>
      </c>
      <c r="M150" s="240"/>
      <c r="N150" s="241">
        <v>150</v>
      </c>
    </row>
    <row r="151" spans="1:14" ht="25.5" x14ac:dyDescent="0.25">
      <c r="A151" s="152"/>
      <c r="B151" s="191"/>
      <c r="C151" s="212" t="s">
        <v>369</v>
      </c>
      <c r="D151" s="212" t="s">
        <v>363</v>
      </c>
      <c r="E151" s="212" t="s">
        <v>364</v>
      </c>
      <c r="F151" s="213" t="s">
        <v>202</v>
      </c>
      <c r="G151" s="238"/>
      <c r="H151" s="239">
        <v>0</v>
      </c>
      <c r="I151" s="240"/>
      <c r="J151" s="239">
        <v>834.9</v>
      </c>
      <c r="K151" s="240"/>
      <c r="L151" s="239">
        <v>834.9</v>
      </c>
      <c r="M151" s="240"/>
      <c r="N151" s="241">
        <v>1861.05</v>
      </c>
    </row>
    <row r="152" spans="1:14" ht="25.5" x14ac:dyDescent="0.25">
      <c r="A152" s="152"/>
      <c r="B152" s="191"/>
      <c r="C152" s="212" t="s">
        <v>370</v>
      </c>
      <c r="D152" s="212" t="s">
        <v>363</v>
      </c>
      <c r="E152" s="212" t="s">
        <v>364</v>
      </c>
      <c r="F152" s="213" t="s">
        <v>312</v>
      </c>
      <c r="G152" s="238"/>
      <c r="H152" s="239">
        <v>2036.18</v>
      </c>
      <c r="I152" s="240"/>
      <c r="J152" s="239">
        <v>2820.9</v>
      </c>
      <c r="K152" s="240"/>
      <c r="L152" s="239">
        <v>3655.71</v>
      </c>
      <c r="M152" s="240"/>
      <c r="N152" s="241">
        <v>5015.58</v>
      </c>
    </row>
    <row r="153" spans="1:14" ht="25.5" x14ac:dyDescent="0.25">
      <c r="A153" s="152"/>
      <c r="B153" s="191"/>
      <c r="C153" s="212" t="s">
        <v>371</v>
      </c>
      <c r="D153" s="212" t="s">
        <v>372</v>
      </c>
      <c r="E153" s="212" t="s">
        <v>373</v>
      </c>
      <c r="F153" s="213" t="s">
        <v>196</v>
      </c>
      <c r="G153" s="238"/>
      <c r="H153" s="239">
        <v>0</v>
      </c>
      <c r="I153" s="240"/>
      <c r="J153" s="239">
        <v>14.51</v>
      </c>
      <c r="K153" s="240"/>
      <c r="L153" s="239">
        <v>217.62</v>
      </c>
      <c r="M153" s="240"/>
      <c r="N153" s="241">
        <v>1654.31</v>
      </c>
    </row>
    <row r="154" spans="1:14" ht="25.5" x14ac:dyDescent="0.25">
      <c r="A154" s="152"/>
      <c r="B154" s="191"/>
      <c r="C154" s="212" t="s">
        <v>374</v>
      </c>
      <c r="D154" s="212" t="s">
        <v>363</v>
      </c>
      <c r="E154" s="212" t="s">
        <v>364</v>
      </c>
      <c r="F154" s="213" t="s">
        <v>312</v>
      </c>
      <c r="G154" s="238"/>
      <c r="H154" s="239">
        <v>1404.96</v>
      </c>
      <c r="I154" s="240"/>
      <c r="J154" s="239">
        <v>2021.04</v>
      </c>
      <c r="K154" s="240"/>
      <c r="L154" s="239">
        <v>2637.12</v>
      </c>
      <c r="M154" s="240"/>
      <c r="N154" s="241">
        <v>3554.83</v>
      </c>
    </row>
    <row r="155" spans="1:14" ht="25.5" x14ac:dyDescent="0.25">
      <c r="A155" s="152"/>
      <c r="B155" s="191"/>
      <c r="C155" s="192" t="s">
        <v>375</v>
      </c>
      <c r="D155" s="192" t="s">
        <v>363</v>
      </c>
      <c r="E155" s="192" t="s">
        <v>364</v>
      </c>
      <c r="F155" s="196" t="s">
        <v>312</v>
      </c>
      <c r="G155" s="228"/>
      <c r="H155" s="232">
        <v>1445.73</v>
      </c>
      <c r="I155" s="230"/>
      <c r="J155" s="232">
        <v>2120.73</v>
      </c>
      <c r="K155" s="230"/>
      <c r="L155" s="232">
        <v>2844.61</v>
      </c>
      <c r="M155" s="230"/>
      <c r="N155" s="234">
        <v>3828.14</v>
      </c>
    </row>
    <row r="156" spans="1:14" x14ac:dyDescent="0.25">
      <c r="A156" s="152" t="s">
        <v>68</v>
      </c>
      <c r="B156" s="151" t="s">
        <v>67</v>
      </c>
      <c r="C156" s="194"/>
      <c r="D156" s="194"/>
      <c r="E156" s="194"/>
      <c r="F156" s="246"/>
      <c r="G156" s="167">
        <v>111118.93</v>
      </c>
      <c r="H156" s="168">
        <f>SUM(H157:H211)</f>
        <v>143585.25</v>
      </c>
      <c r="I156" s="168">
        <v>142696.57</v>
      </c>
      <c r="J156" s="168">
        <f>SUM(J157:J211)</f>
        <v>381325.58000000013</v>
      </c>
      <c r="K156" s="168">
        <v>213536.95</v>
      </c>
      <c r="L156" s="168">
        <f>SUM(L157:L211)</f>
        <v>492031.73000000004</v>
      </c>
      <c r="M156" s="168">
        <v>305696.46000000002</v>
      </c>
      <c r="N156" s="169">
        <f>SUM(N157:N211)</f>
        <v>1115792.8099999998</v>
      </c>
    </row>
    <row r="157" spans="1:14" ht="25.5" x14ac:dyDescent="0.25">
      <c r="A157" s="152"/>
      <c r="B157" s="191"/>
      <c r="C157" s="205" t="s">
        <v>376</v>
      </c>
      <c r="D157" s="205" t="s">
        <v>377</v>
      </c>
      <c r="E157" s="205" t="s">
        <v>204</v>
      </c>
      <c r="F157" s="207" t="s">
        <v>217</v>
      </c>
      <c r="G157" s="248"/>
      <c r="H157" s="253">
        <v>1815.95</v>
      </c>
      <c r="I157" s="250"/>
      <c r="J157" s="253">
        <v>2315.9499999999998</v>
      </c>
      <c r="K157" s="250"/>
      <c r="L157" s="253">
        <v>2315.9499999999998</v>
      </c>
      <c r="M157" s="250"/>
      <c r="N157" s="254">
        <v>4481.62</v>
      </c>
    </row>
    <row r="158" spans="1:14" ht="38.25" x14ac:dyDescent="0.25">
      <c r="A158" s="152"/>
      <c r="B158" s="191"/>
      <c r="C158" s="212" t="s">
        <v>378</v>
      </c>
      <c r="D158" s="212" t="s">
        <v>379</v>
      </c>
      <c r="E158" s="212" t="s">
        <v>204</v>
      </c>
      <c r="F158" s="213" t="s">
        <v>196</v>
      </c>
      <c r="G158" s="255"/>
      <c r="H158" s="256">
        <v>1051.25</v>
      </c>
      <c r="I158" s="257"/>
      <c r="J158" s="256">
        <v>3570.47</v>
      </c>
      <c r="K158" s="257"/>
      <c r="L158" s="256">
        <v>4838.79</v>
      </c>
      <c r="M158" s="257"/>
      <c r="N158" s="258">
        <v>21355.200000000001</v>
      </c>
    </row>
    <row r="159" spans="1:14" ht="25.5" x14ac:dyDescent="0.25">
      <c r="A159" s="152"/>
      <c r="B159" s="191"/>
      <c r="C159" s="212" t="s">
        <v>380</v>
      </c>
      <c r="D159" s="212" t="s">
        <v>381</v>
      </c>
      <c r="E159" s="212" t="s">
        <v>204</v>
      </c>
      <c r="F159" s="213" t="s">
        <v>196</v>
      </c>
      <c r="G159" s="255"/>
      <c r="H159" s="256">
        <v>16794.939999999999</v>
      </c>
      <c r="I159" s="257"/>
      <c r="J159" s="256">
        <v>31689.88</v>
      </c>
      <c r="K159" s="257"/>
      <c r="L159" s="256">
        <v>46253.8</v>
      </c>
      <c r="M159" s="257"/>
      <c r="N159" s="258">
        <v>64140</v>
      </c>
    </row>
    <row r="160" spans="1:14" ht="25.5" x14ac:dyDescent="0.25">
      <c r="A160" s="152"/>
      <c r="B160" s="191"/>
      <c r="C160" s="212" t="s">
        <v>382</v>
      </c>
      <c r="D160" s="212" t="s">
        <v>379</v>
      </c>
      <c r="E160" s="212" t="s">
        <v>204</v>
      </c>
      <c r="F160" s="213" t="s">
        <v>202</v>
      </c>
      <c r="G160" s="255"/>
      <c r="H160" s="256">
        <v>0</v>
      </c>
      <c r="I160" s="257"/>
      <c r="J160" s="256">
        <v>1030</v>
      </c>
      <c r="K160" s="257"/>
      <c r="L160" s="256">
        <v>1710.2</v>
      </c>
      <c r="M160" s="257"/>
      <c r="N160" s="258">
        <v>6000</v>
      </c>
    </row>
    <row r="161" spans="1:14" ht="25.5" x14ac:dyDescent="0.25">
      <c r="A161" s="152"/>
      <c r="B161" s="191"/>
      <c r="C161" s="212" t="s">
        <v>383</v>
      </c>
      <c r="D161" s="212" t="s">
        <v>384</v>
      </c>
      <c r="E161" s="212" t="s">
        <v>204</v>
      </c>
      <c r="F161" s="213" t="s">
        <v>196</v>
      </c>
      <c r="G161" s="255"/>
      <c r="H161" s="256">
        <v>808.5</v>
      </c>
      <c r="I161" s="257"/>
      <c r="J161" s="256">
        <v>1402.5</v>
      </c>
      <c r="K161" s="257"/>
      <c r="L161" s="256">
        <v>1881</v>
      </c>
      <c r="M161" s="257"/>
      <c r="N161" s="258">
        <v>2844.5</v>
      </c>
    </row>
    <row r="162" spans="1:14" ht="25.5" x14ac:dyDescent="0.25">
      <c r="A162" s="152"/>
      <c r="B162" s="191"/>
      <c r="C162" s="212" t="s">
        <v>385</v>
      </c>
      <c r="D162" s="212" t="s">
        <v>386</v>
      </c>
      <c r="E162" s="212" t="s">
        <v>204</v>
      </c>
      <c r="F162" s="213" t="s">
        <v>196</v>
      </c>
      <c r="G162" s="255"/>
      <c r="H162" s="256">
        <v>184.06</v>
      </c>
      <c r="I162" s="257"/>
      <c r="J162" s="256">
        <v>184.06</v>
      </c>
      <c r="K162" s="257"/>
      <c r="L162" s="256">
        <v>302.08999999999997</v>
      </c>
      <c r="M162" s="257"/>
      <c r="N162" s="258">
        <v>384.06</v>
      </c>
    </row>
    <row r="163" spans="1:14" ht="25.5" x14ac:dyDescent="0.25">
      <c r="A163" s="152"/>
      <c r="B163" s="191"/>
      <c r="C163" s="212" t="s">
        <v>387</v>
      </c>
      <c r="D163" s="212" t="s">
        <v>388</v>
      </c>
      <c r="E163" s="212" t="s">
        <v>204</v>
      </c>
      <c r="F163" s="213" t="s">
        <v>196</v>
      </c>
      <c r="G163" s="255"/>
      <c r="H163" s="256">
        <v>44.66</v>
      </c>
      <c r="I163" s="257"/>
      <c r="J163" s="256">
        <v>44.66</v>
      </c>
      <c r="K163" s="257"/>
      <c r="L163" s="256">
        <v>508.13</v>
      </c>
      <c r="M163" s="257"/>
      <c r="N163" s="258">
        <v>2710.81</v>
      </c>
    </row>
    <row r="164" spans="1:14" ht="25.5" x14ac:dyDescent="0.25">
      <c r="A164" s="152"/>
      <c r="B164" s="191"/>
      <c r="C164" s="212" t="s">
        <v>389</v>
      </c>
      <c r="D164" s="212" t="s">
        <v>390</v>
      </c>
      <c r="E164" s="212" t="s">
        <v>391</v>
      </c>
      <c r="F164" s="213" t="s">
        <v>196</v>
      </c>
      <c r="G164" s="255"/>
      <c r="H164" s="256">
        <v>239.75</v>
      </c>
      <c r="I164" s="257"/>
      <c r="J164" s="256">
        <v>479.5</v>
      </c>
      <c r="K164" s="257"/>
      <c r="L164" s="256">
        <v>719.25</v>
      </c>
      <c r="M164" s="257"/>
      <c r="N164" s="258">
        <v>1220</v>
      </c>
    </row>
    <row r="165" spans="1:14" ht="25.5" x14ac:dyDescent="0.25">
      <c r="A165" s="152"/>
      <c r="B165" s="191"/>
      <c r="C165" s="212" t="s">
        <v>392</v>
      </c>
      <c r="D165" s="212" t="s">
        <v>393</v>
      </c>
      <c r="E165" s="212" t="s">
        <v>394</v>
      </c>
      <c r="F165" s="213" t="s">
        <v>196</v>
      </c>
      <c r="G165" s="255"/>
      <c r="H165" s="256">
        <v>3479.52</v>
      </c>
      <c r="I165" s="257"/>
      <c r="J165" s="256">
        <v>8554.7199999999993</v>
      </c>
      <c r="K165" s="257"/>
      <c r="L165" s="256">
        <v>8554.7199999999993</v>
      </c>
      <c r="M165" s="257"/>
      <c r="N165" s="258">
        <v>8554.7199999999993</v>
      </c>
    </row>
    <row r="166" spans="1:14" ht="25.5" x14ac:dyDescent="0.25">
      <c r="A166" s="152"/>
      <c r="B166" s="191"/>
      <c r="C166" s="212" t="s">
        <v>395</v>
      </c>
      <c r="D166" s="212" t="s">
        <v>386</v>
      </c>
      <c r="E166" s="212" t="s">
        <v>204</v>
      </c>
      <c r="F166" s="213" t="s">
        <v>196</v>
      </c>
      <c r="G166" s="255"/>
      <c r="H166" s="256">
        <v>0</v>
      </c>
      <c r="I166" s="257"/>
      <c r="J166" s="256">
        <v>0</v>
      </c>
      <c r="K166" s="257"/>
      <c r="L166" s="256">
        <v>0</v>
      </c>
      <c r="M166" s="257"/>
      <c r="N166" s="258">
        <v>810</v>
      </c>
    </row>
    <row r="167" spans="1:14" ht="25.5" x14ac:dyDescent="0.25">
      <c r="A167" s="152"/>
      <c r="B167" s="191"/>
      <c r="C167" s="212" t="s">
        <v>396</v>
      </c>
      <c r="D167" s="212" t="s">
        <v>381</v>
      </c>
      <c r="E167" s="212" t="s">
        <v>204</v>
      </c>
      <c r="F167" s="213" t="s">
        <v>202</v>
      </c>
      <c r="G167" s="255"/>
      <c r="H167" s="256">
        <v>5642.62</v>
      </c>
      <c r="I167" s="257"/>
      <c r="J167" s="256">
        <v>5642.62</v>
      </c>
      <c r="K167" s="257"/>
      <c r="L167" s="256">
        <v>5642.62</v>
      </c>
      <c r="M167" s="257"/>
      <c r="N167" s="258">
        <v>11242.62</v>
      </c>
    </row>
    <row r="168" spans="1:14" ht="25.5" x14ac:dyDescent="0.25">
      <c r="A168" s="152"/>
      <c r="B168" s="191"/>
      <c r="C168" s="212" t="s">
        <v>397</v>
      </c>
      <c r="D168" s="212" t="s">
        <v>398</v>
      </c>
      <c r="E168" s="212" t="s">
        <v>204</v>
      </c>
      <c r="F168" s="213" t="s">
        <v>196</v>
      </c>
      <c r="G168" s="255"/>
      <c r="H168" s="256">
        <v>412.86</v>
      </c>
      <c r="I168" s="257"/>
      <c r="J168" s="256">
        <v>583.98</v>
      </c>
      <c r="K168" s="257"/>
      <c r="L168" s="256">
        <v>1439.68</v>
      </c>
      <c r="M168" s="257"/>
      <c r="N168" s="258">
        <v>2000</v>
      </c>
    </row>
    <row r="169" spans="1:14" ht="25.5" x14ac:dyDescent="0.25">
      <c r="A169" s="152"/>
      <c r="B169" s="191"/>
      <c r="C169" s="212" t="s">
        <v>399</v>
      </c>
      <c r="D169" s="212" t="s">
        <v>400</v>
      </c>
      <c r="E169" s="212" t="s">
        <v>204</v>
      </c>
      <c r="F169" s="213" t="s">
        <v>196</v>
      </c>
      <c r="G169" s="255"/>
      <c r="H169" s="256">
        <v>7.93</v>
      </c>
      <c r="I169" s="257"/>
      <c r="J169" s="256">
        <v>17.5</v>
      </c>
      <c r="K169" s="257"/>
      <c r="L169" s="256">
        <v>48.69</v>
      </c>
      <c r="M169" s="257"/>
      <c r="N169" s="258">
        <v>1507.93</v>
      </c>
    </row>
    <row r="170" spans="1:14" ht="25.5" x14ac:dyDescent="0.25">
      <c r="A170" s="152"/>
      <c r="B170" s="191"/>
      <c r="C170" s="212" t="s">
        <v>401</v>
      </c>
      <c r="D170" s="212" t="s">
        <v>390</v>
      </c>
      <c r="E170" s="212" t="s">
        <v>204</v>
      </c>
      <c r="F170" s="213" t="s">
        <v>196</v>
      </c>
      <c r="G170" s="255"/>
      <c r="H170" s="256">
        <v>0</v>
      </c>
      <c r="I170" s="257"/>
      <c r="J170" s="256">
        <v>2963.87</v>
      </c>
      <c r="K170" s="257"/>
      <c r="L170" s="256">
        <v>4360.7700000000004</v>
      </c>
      <c r="M170" s="257"/>
      <c r="N170" s="258">
        <v>7592.05</v>
      </c>
    </row>
    <row r="171" spans="1:14" ht="38.25" x14ac:dyDescent="0.25">
      <c r="A171" s="152"/>
      <c r="B171" s="191"/>
      <c r="C171" s="212" t="s">
        <v>402</v>
      </c>
      <c r="D171" s="212" t="s">
        <v>393</v>
      </c>
      <c r="E171" s="212" t="s">
        <v>204</v>
      </c>
      <c r="F171" s="213" t="s">
        <v>196</v>
      </c>
      <c r="G171" s="255"/>
      <c r="H171" s="256">
        <v>1586</v>
      </c>
      <c r="I171" s="257"/>
      <c r="J171" s="256">
        <v>4270</v>
      </c>
      <c r="K171" s="257"/>
      <c r="L171" s="256">
        <v>6466</v>
      </c>
      <c r="M171" s="257"/>
      <c r="N171" s="258">
        <v>9100</v>
      </c>
    </row>
    <row r="172" spans="1:14" ht="25.5" x14ac:dyDescent="0.25">
      <c r="A172" s="152"/>
      <c r="B172" s="191"/>
      <c r="C172" s="212" t="s">
        <v>403</v>
      </c>
      <c r="D172" s="212" t="s">
        <v>393</v>
      </c>
      <c r="E172" s="212" t="s">
        <v>204</v>
      </c>
      <c r="F172" s="213" t="s">
        <v>196</v>
      </c>
      <c r="G172" s="255"/>
      <c r="H172" s="256">
        <v>3086.6</v>
      </c>
      <c r="I172" s="257"/>
      <c r="J172" s="256">
        <v>6944.85</v>
      </c>
      <c r="K172" s="257"/>
      <c r="L172" s="256">
        <v>10668.9</v>
      </c>
      <c r="M172" s="257"/>
      <c r="N172" s="258">
        <v>17448.2</v>
      </c>
    </row>
    <row r="173" spans="1:14" ht="25.5" x14ac:dyDescent="0.25">
      <c r="A173" s="152"/>
      <c r="B173" s="191"/>
      <c r="C173" s="212" t="s">
        <v>404</v>
      </c>
      <c r="D173" s="212" t="s">
        <v>386</v>
      </c>
      <c r="E173" s="212" t="s">
        <v>204</v>
      </c>
      <c r="F173" s="213" t="s">
        <v>196</v>
      </c>
      <c r="G173" s="255"/>
      <c r="H173" s="256">
        <v>0</v>
      </c>
      <c r="I173" s="257"/>
      <c r="J173" s="256">
        <v>1694.31</v>
      </c>
      <c r="K173" s="257"/>
      <c r="L173" s="256">
        <v>2521.7600000000002</v>
      </c>
      <c r="M173" s="257"/>
      <c r="N173" s="258">
        <v>3100</v>
      </c>
    </row>
    <row r="174" spans="1:14" ht="25.5" x14ac:dyDescent="0.25">
      <c r="A174" s="152"/>
      <c r="B174" s="191"/>
      <c r="C174" s="212" t="s">
        <v>405</v>
      </c>
      <c r="D174" s="212" t="s">
        <v>388</v>
      </c>
      <c r="E174" s="212" t="s">
        <v>204</v>
      </c>
      <c r="F174" s="213" t="s">
        <v>196</v>
      </c>
      <c r="G174" s="255"/>
      <c r="H174" s="256">
        <v>18800.43</v>
      </c>
      <c r="I174" s="257"/>
      <c r="J174" s="256">
        <v>21332.799999999999</v>
      </c>
      <c r="K174" s="257"/>
      <c r="L174" s="256">
        <v>21903.15</v>
      </c>
      <c r="M174" s="257"/>
      <c r="N174" s="258">
        <v>42459.51</v>
      </c>
    </row>
    <row r="175" spans="1:14" ht="25.5" x14ac:dyDescent="0.25">
      <c r="A175" s="152"/>
      <c r="B175" s="191"/>
      <c r="C175" s="212" t="s">
        <v>406</v>
      </c>
      <c r="D175" s="212" t="s">
        <v>388</v>
      </c>
      <c r="E175" s="212" t="s">
        <v>204</v>
      </c>
      <c r="F175" s="213" t="s">
        <v>196</v>
      </c>
      <c r="G175" s="255"/>
      <c r="H175" s="256">
        <v>1232.05</v>
      </c>
      <c r="I175" s="257"/>
      <c r="J175" s="256">
        <v>1232.05</v>
      </c>
      <c r="K175" s="257"/>
      <c r="L175" s="256">
        <v>1232.05</v>
      </c>
      <c r="M175" s="257"/>
      <c r="N175" s="258">
        <v>1232.05</v>
      </c>
    </row>
    <row r="176" spans="1:14" ht="25.5" x14ac:dyDescent="0.25">
      <c r="A176" s="152"/>
      <c r="B176" s="191"/>
      <c r="C176" s="212" t="s">
        <v>407</v>
      </c>
      <c r="D176" s="212" t="s">
        <v>390</v>
      </c>
      <c r="E176" s="212" t="s">
        <v>204</v>
      </c>
      <c r="F176" s="213" t="s">
        <v>217</v>
      </c>
      <c r="G176" s="255"/>
      <c r="H176" s="256">
        <v>2312.6</v>
      </c>
      <c r="I176" s="257"/>
      <c r="J176" s="256">
        <v>3672.22</v>
      </c>
      <c r="K176" s="257"/>
      <c r="L176" s="256">
        <v>4426.37</v>
      </c>
      <c r="M176" s="257"/>
      <c r="N176" s="258">
        <v>6571.91</v>
      </c>
    </row>
    <row r="177" spans="1:14" ht="25.5" x14ac:dyDescent="0.25">
      <c r="A177" s="152"/>
      <c r="B177" s="191"/>
      <c r="C177" s="212" t="s">
        <v>408</v>
      </c>
      <c r="D177" s="212" t="s">
        <v>409</v>
      </c>
      <c r="E177" s="212" t="s">
        <v>204</v>
      </c>
      <c r="F177" s="213" t="s">
        <v>217</v>
      </c>
      <c r="G177" s="255"/>
      <c r="H177" s="256">
        <v>768.86</v>
      </c>
      <c r="I177" s="257"/>
      <c r="J177" s="256">
        <v>1560.53</v>
      </c>
      <c r="K177" s="257"/>
      <c r="L177" s="256">
        <v>2339.1999999999998</v>
      </c>
      <c r="M177" s="257"/>
      <c r="N177" s="258">
        <v>2800</v>
      </c>
    </row>
    <row r="178" spans="1:14" ht="25.5" x14ac:dyDescent="0.25">
      <c r="A178" s="152"/>
      <c r="B178" s="191"/>
      <c r="C178" s="212" t="s">
        <v>410</v>
      </c>
      <c r="D178" s="212" t="s">
        <v>390</v>
      </c>
      <c r="E178" s="212" t="s">
        <v>204</v>
      </c>
      <c r="F178" s="213" t="s">
        <v>217</v>
      </c>
      <c r="G178" s="255"/>
      <c r="H178" s="256">
        <v>471.48</v>
      </c>
      <c r="I178" s="257"/>
      <c r="J178" s="256">
        <v>1083.8800000000001</v>
      </c>
      <c r="K178" s="257"/>
      <c r="L178" s="256">
        <v>1361.95</v>
      </c>
      <c r="M178" s="257"/>
      <c r="N178" s="258">
        <v>1450</v>
      </c>
    </row>
    <row r="179" spans="1:14" ht="25.5" x14ac:dyDescent="0.25">
      <c r="A179" s="152"/>
      <c r="B179" s="191"/>
      <c r="C179" s="212" t="s">
        <v>411</v>
      </c>
      <c r="D179" s="212" t="s">
        <v>409</v>
      </c>
      <c r="E179" s="212" t="s">
        <v>204</v>
      </c>
      <c r="F179" s="213" t="s">
        <v>217</v>
      </c>
      <c r="G179" s="255"/>
      <c r="H179" s="256">
        <v>0</v>
      </c>
      <c r="I179" s="257"/>
      <c r="J179" s="256">
        <v>0</v>
      </c>
      <c r="K179" s="257"/>
      <c r="L179" s="256">
        <v>5600</v>
      </c>
      <c r="M179" s="257"/>
      <c r="N179" s="258">
        <v>5600</v>
      </c>
    </row>
    <row r="180" spans="1:14" ht="38.25" x14ac:dyDescent="0.25">
      <c r="A180" s="152"/>
      <c r="B180" s="191"/>
      <c r="C180" s="212" t="s">
        <v>412</v>
      </c>
      <c r="D180" s="212" t="s">
        <v>388</v>
      </c>
      <c r="E180" s="212" t="s">
        <v>204</v>
      </c>
      <c r="F180" s="213" t="s">
        <v>196</v>
      </c>
      <c r="G180" s="255"/>
      <c r="H180" s="256">
        <v>1976.4</v>
      </c>
      <c r="I180" s="257"/>
      <c r="J180" s="256">
        <v>1976.4</v>
      </c>
      <c r="K180" s="257"/>
      <c r="L180" s="256">
        <v>3031.7</v>
      </c>
      <c r="M180" s="257"/>
      <c r="N180" s="258">
        <v>3976.4</v>
      </c>
    </row>
    <row r="181" spans="1:14" ht="25.5" x14ac:dyDescent="0.25">
      <c r="A181" s="152"/>
      <c r="B181" s="191"/>
      <c r="C181" s="212" t="s">
        <v>413</v>
      </c>
      <c r="D181" s="212" t="s">
        <v>381</v>
      </c>
      <c r="E181" s="212" t="s">
        <v>414</v>
      </c>
      <c r="F181" s="213" t="s">
        <v>196</v>
      </c>
      <c r="G181" s="255"/>
      <c r="H181" s="256">
        <v>126.88</v>
      </c>
      <c r="I181" s="257"/>
      <c r="J181" s="256">
        <v>126.88</v>
      </c>
      <c r="K181" s="257"/>
      <c r="L181" s="256">
        <v>126.88</v>
      </c>
      <c r="M181" s="257"/>
      <c r="N181" s="258">
        <v>761.88</v>
      </c>
    </row>
    <row r="182" spans="1:14" x14ac:dyDescent="0.25">
      <c r="A182" s="152"/>
      <c r="B182" s="191"/>
      <c r="C182" s="212" t="s">
        <v>415</v>
      </c>
      <c r="D182" s="212" t="s">
        <v>379</v>
      </c>
      <c r="E182" s="212" t="s">
        <v>204</v>
      </c>
      <c r="F182" s="213" t="s">
        <v>196</v>
      </c>
      <c r="G182" s="255"/>
      <c r="H182" s="256">
        <v>1657.32</v>
      </c>
      <c r="I182" s="257"/>
      <c r="J182" s="256">
        <v>3314.64</v>
      </c>
      <c r="K182" s="257"/>
      <c r="L182" s="256">
        <v>5020.76</v>
      </c>
      <c r="M182" s="257"/>
      <c r="N182" s="258">
        <v>6994.5</v>
      </c>
    </row>
    <row r="183" spans="1:14" ht="25.5" x14ac:dyDescent="0.25">
      <c r="A183" s="152"/>
      <c r="B183" s="191"/>
      <c r="C183" s="212" t="s">
        <v>416</v>
      </c>
      <c r="D183" s="212" t="s">
        <v>390</v>
      </c>
      <c r="E183" s="212" t="s">
        <v>204</v>
      </c>
      <c r="F183" s="213" t="s">
        <v>196</v>
      </c>
      <c r="G183" s="255"/>
      <c r="H183" s="256">
        <v>846.53</v>
      </c>
      <c r="I183" s="257"/>
      <c r="J183" s="256">
        <v>3574.11</v>
      </c>
      <c r="K183" s="257"/>
      <c r="L183" s="256">
        <v>4917.6000000000004</v>
      </c>
      <c r="M183" s="257"/>
      <c r="N183" s="258">
        <v>7000</v>
      </c>
    </row>
    <row r="184" spans="1:14" x14ac:dyDescent="0.25">
      <c r="A184" s="152"/>
      <c r="B184" s="191"/>
      <c r="C184" s="212" t="s">
        <v>417</v>
      </c>
      <c r="D184" s="212" t="s">
        <v>390</v>
      </c>
      <c r="E184" s="212" t="s">
        <v>204</v>
      </c>
      <c r="F184" s="213" t="s">
        <v>217</v>
      </c>
      <c r="G184" s="255"/>
      <c r="H184" s="256">
        <v>4043.91</v>
      </c>
      <c r="I184" s="257"/>
      <c r="J184" s="256">
        <v>7229.91</v>
      </c>
      <c r="K184" s="257"/>
      <c r="L184" s="256">
        <v>7595.41</v>
      </c>
      <c r="M184" s="257"/>
      <c r="N184" s="258">
        <v>15400</v>
      </c>
    </row>
    <row r="185" spans="1:14" ht="25.5" x14ac:dyDescent="0.25">
      <c r="A185" s="152"/>
      <c r="B185" s="191"/>
      <c r="C185" s="212" t="s">
        <v>418</v>
      </c>
      <c r="D185" s="212" t="s">
        <v>419</v>
      </c>
      <c r="E185" s="212" t="s">
        <v>204</v>
      </c>
      <c r="F185" s="213" t="s">
        <v>196</v>
      </c>
      <c r="G185" s="255"/>
      <c r="H185" s="256">
        <v>9272</v>
      </c>
      <c r="I185" s="257"/>
      <c r="J185" s="256">
        <v>11153.99</v>
      </c>
      <c r="K185" s="257"/>
      <c r="L185" s="256">
        <v>11153.99</v>
      </c>
      <c r="M185" s="257"/>
      <c r="N185" s="258">
        <v>27190</v>
      </c>
    </row>
    <row r="186" spans="1:14" ht="25.5" x14ac:dyDescent="0.25">
      <c r="A186" s="152"/>
      <c r="B186" s="191"/>
      <c r="C186" s="212" t="s">
        <v>420</v>
      </c>
      <c r="D186" s="212" t="s">
        <v>390</v>
      </c>
      <c r="E186" s="212" t="s">
        <v>204</v>
      </c>
      <c r="F186" s="213" t="s">
        <v>196</v>
      </c>
      <c r="G186" s="255"/>
      <c r="H186" s="256">
        <v>488.42</v>
      </c>
      <c r="I186" s="257"/>
      <c r="J186" s="256">
        <v>716.11</v>
      </c>
      <c r="K186" s="257"/>
      <c r="L186" s="256">
        <v>2087.36</v>
      </c>
      <c r="M186" s="257"/>
      <c r="N186" s="258">
        <v>2958.22</v>
      </c>
    </row>
    <row r="187" spans="1:14" ht="51" x14ac:dyDescent="0.25">
      <c r="A187" s="152"/>
      <c r="B187" s="191"/>
      <c r="C187" s="212" t="s">
        <v>421</v>
      </c>
      <c r="D187" s="212" t="s">
        <v>381</v>
      </c>
      <c r="E187" s="212" t="s">
        <v>422</v>
      </c>
      <c r="F187" s="213" t="s">
        <v>217</v>
      </c>
      <c r="G187" s="255"/>
      <c r="H187" s="256">
        <v>0</v>
      </c>
      <c r="I187" s="257"/>
      <c r="J187" s="256">
        <v>0</v>
      </c>
      <c r="K187" s="257"/>
      <c r="L187" s="256">
        <v>0</v>
      </c>
      <c r="M187" s="257"/>
      <c r="N187" s="258">
        <v>1220</v>
      </c>
    </row>
    <row r="188" spans="1:14" ht="38.25" x14ac:dyDescent="0.25">
      <c r="A188" s="152"/>
      <c r="B188" s="191"/>
      <c r="C188" s="212" t="s">
        <v>423</v>
      </c>
      <c r="D188" s="212" t="s">
        <v>424</v>
      </c>
      <c r="E188" s="212" t="s">
        <v>204</v>
      </c>
      <c r="F188" s="213" t="s">
        <v>196</v>
      </c>
      <c r="G188" s="255"/>
      <c r="H188" s="256">
        <v>0</v>
      </c>
      <c r="I188" s="257"/>
      <c r="J188" s="256">
        <v>0</v>
      </c>
      <c r="K188" s="257"/>
      <c r="L188" s="256">
        <v>976</v>
      </c>
      <c r="M188" s="257"/>
      <c r="N188" s="258">
        <v>976</v>
      </c>
    </row>
    <row r="189" spans="1:14" ht="25.5" x14ac:dyDescent="0.25">
      <c r="A189" s="152"/>
      <c r="B189" s="191"/>
      <c r="C189" s="212" t="s">
        <v>425</v>
      </c>
      <c r="D189" s="212" t="s">
        <v>390</v>
      </c>
      <c r="E189" s="212" t="s">
        <v>204</v>
      </c>
      <c r="F189" s="213" t="s">
        <v>196</v>
      </c>
      <c r="G189" s="255"/>
      <c r="H189" s="256">
        <v>0</v>
      </c>
      <c r="I189" s="257"/>
      <c r="J189" s="256">
        <v>200.6</v>
      </c>
      <c r="K189" s="257"/>
      <c r="L189" s="256">
        <v>200.6</v>
      </c>
      <c r="M189" s="257"/>
      <c r="N189" s="258">
        <v>701.2</v>
      </c>
    </row>
    <row r="190" spans="1:14" ht="76.5" x14ac:dyDescent="0.25">
      <c r="A190" s="152"/>
      <c r="B190" s="191"/>
      <c r="C190" s="212" t="s">
        <v>426</v>
      </c>
      <c r="D190" s="212" t="s">
        <v>393</v>
      </c>
      <c r="E190" s="212" t="s">
        <v>394</v>
      </c>
      <c r="F190" s="213" t="s">
        <v>208</v>
      </c>
      <c r="G190" s="255"/>
      <c r="H190" s="256">
        <v>0</v>
      </c>
      <c r="I190" s="257"/>
      <c r="J190" s="256">
        <v>19500</v>
      </c>
      <c r="K190" s="257"/>
      <c r="L190" s="256">
        <v>19500</v>
      </c>
      <c r="M190" s="257"/>
      <c r="N190" s="258">
        <v>44700</v>
      </c>
    </row>
    <row r="191" spans="1:14" ht="89.25" x14ac:dyDescent="0.25">
      <c r="A191" s="152"/>
      <c r="B191" s="191"/>
      <c r="C191" s="212" t="s">
        <v>427</v>
      </c>
      <c r="D191" s="212" t="s">
        <v>393</v>
      </c>
      <c r="E191" s="212" t="s">
        <v>394</v>
      </c>
      <c r="F191" s="213" t="s">
        <v>208</v>
      </c>
      <c r="G191" s="255"/>
      <c r="H191" s="256">
        <v>6956.02</v>
      </c>
      <c r="I191" s="257"/>
      <c r="J191" s="256">
        <v>11938.2</v>
      </c>
      <c r="K191" s="257"/>
      <c r="L191" s="256">
        <v>18843.91</v>
      </c>
      <c r="M191" s="257"/>
      <c r="N191" s="258">
        <v>27127.65</v>
      </c>
    </row>
    <row r="192" spans="1:14" ht="89.25" x14ac:dyDescent="0.25">
      <c r="A192" s="152"/>
      <c r="B192" s="191"/>
      <c r="C192" s="212" t="s">
        <v>428</v>
      </c>
      <c r="D192" s="212" t="s">
        <v>393</v>
      </c>
      <c r="E192" s="212" t="s">
        <v>204</v>
      </c>
      <c r="F192" s="213" t="s">
        <v>208</v>
      </c>
      <c r="G192" s="255"/>
      <c r="H192" s="256">
        <v>0</v>
      </c>
      <c r="I192" s="257"/>
      <c r="J192" s="256">
        <v>17440.419999999998</v>
      </c>
      <c r="K192" s="257"/>
      <c r="L192" s="256">
        <v>17440.419999999998</v>
      </c>
      <c r="M192" s="257"/>
      <c r="N192" s="258">
        <v>34880.85</v>
      </c>
    </row>
    <row r="193" spans="1:14" ht="63.75" x14ac:dyDescent="0.25">
      <c r="A193" s="152"/>
      <c r="B193" s="191"/>
      <c r="C193" s="212" t="s">
        <v>429</v>
      </c>
      <c r="D193" s="212" t="s">
        <v>393</v>
      </c>
      <c r="E193" s="212" t="s">
        <v>430</v>
      </c>
      <c r="F193" s="213" t="s">
        <v>208</v>
      </c>
      <c r="G193" s="255"/>
      <c r="H193" s="256">
        <v>0</v>
      </c>
      <c r="I193" s="257"/>
      <c r="J193" s="256">
        <v>0</v>
      </c>
      <c r="K193" s="257"/>
      <c r="L193" s="256">
        <v>0</v>
      </c>
      <c r="M193" s="257"/>
      <c r="N193" s="258">
        <v>1268.8</v>
      </c>
    </row>
    <row r="194" spans="1:14" ht="63.75" x14ac:dyDescent="0.25">
      <c r="A194" s="152"/>
      <c r="B194" s="191"/>
      <c r="C194" s="212" t="s">
        <v>431</v>
      </c>
      <c r="D194" s="212" t="s">
        <v>377</v>
      </c>
      <c r="E194" s="212" t="s">
        <v>432</v>
      </c>
      <c r="F194" s="213" t="s">
        <v>208</v>
      </c>
      <c r="G194" s="255"/>
      <c r="H194" s="256">
        <v>0</v>
      </c>
      <c r="I194" s="257"/>
      <c r="J194" s="256">
        <v>19745</v>
      </c>
      <c r="K194" s="257"/>
      <c r="L194" s="256">
        <v>19745</v>
      </c>
      <c r="M194" s="257"/>
      <c r="N194" s="258">
        <v>59150</v>
      </c>
    </row>
    <row r="195" spans="1:14" ht="63.75" x14ac:dyDescent="0.25">
      <c r="A195" s="152"/>
      <c r="B195" s="191"/>
      <c r="C195" s="212" t="s">
        <v>433</v>
      </c>
      <c r="D195" s="212" t="s">
        <v>377</v>
      </c>
      <c r="E195" s="212" t="s">
        <v>434</v>
      </c>
      <c r="F195" s="213" t="s">
        <v>208</v>
      </c>
      <c r="G195" s="255"/>
      <c r="H195" s="256">
        <v>18149.28</v>
      </c>
      <c r="I195" s="257"/>
      <c r="J195" s="256">
        <v>79722.37</v>
      </c>
      <c r="K195" s="257"/>
      <c r="L195" s="256">
        <v>126713.42</v>
      </c>
      <c r="M195" s="257"/>
      <c r="N195" s="258">
        <v>209955.20000000001</v>
      </c>
    </row>
    <row r="196" spans="1:14" ht="89.25" x14ac:dyDescent="0.25">
      <c r="A196" s="152"/>
      <c r="B196" s="191"/>
      <c r="C196" s="212" t="s">
        <v>435</v>
      </c>
      <c r="D196" s="212" t="s">
        <v>393</v>
      </c>
      <c r="E196" s="212" t="s">
        <v>430</v>
      </c>
      <c r="F196" s="213" t="s">
        <v>208</v>
      </c>
      <c r="G196" s="255"/>
      <c r="H196" s="256">
        <v>0</v>
      </c>
      <c r="I196" s="257"/>
      <c r="J196" s="256">
        <v>4716.28</v>
      </c>
      <c r="K196" s="257"/>
      <c r="L196" s="256">
        <v>4716.28</v>
      </c>
      <c r="M196" s="257"/>
      <c r="N196" s="258">
        <v>20000</v>
      </c>
    </row>
    <row r="197" spans="1:14" ht="102" x14ac:dyDescent="0.25">
      <c r="A197" s="152"/>
      <c r="B197" s="191"/>
      <c r="C197" s="212" t="s">
        <v>436</v>
      </c>
      <c r="D197" s="212" t="s">
        <v>393</v>
      </c>
      <c r="E197" s="212" t="s">
        <v>430</v>
      </c>
      <c r="F197" s="213" t="s">
        <v>208</v>
      </c>
      <c r="G197" s="255"/>
      <c r="H197" s="256">
        <v>0</v>
      </c>
      <c r="I197" s="257"/>
      <c r="J197" s="256">
        <v>4716.28</v>
      </c>
      <c r="K197" s="257"/>
      <c r="L197" s="256">
        <v>4716.28</v>
      </c>
      <c r="M197" s="257"/>
      <c r="N197" s="258">
        <v>8865.1299999999992</v>
      </c>
    </row>
    <row r="198" spans="1:14" ht="89.25" x14ac:dyDescent="0.25">
      <c r="A198" s="152"/>
      <c r="B198" s="191"/>
      <c r="C198" s="212" t="s">
        <v>437</v>
      </c>
      <c r="D198" s="212" t="s">
        <v>377</v>
      </c>
      <c r="E198" s="212" t="s">
        <v>438</v>
      </c>
      <c r="F198" s="213" t="s">
        <v>208</v>
      </c>
      <c r="G198" s="255"/>
      <c r="H198" s="256">
        <v>0</v>
      </c>
      <c r="I198" s="257"/>
      <c r="J198" s="256">
        <v>891.6</v>
      </c>
      <c r="K198" s="257"/>
      <c r="L198" s="256">
        <v>891.6</v>
      </c>
      <c r="M198" s="257"/>
      <c r="N198" s="258">
        <v>1000</v>
      </c>
    </row>
    <row r="199" spans="1:14" ht="102" x14ac:dyDescent="0.25">
      <c r="A199" s="152"/>
      <c r="B199" s="191"/>
      <c r="C199" s="212" t="s">
        <v>439</v>
      </c>
      <c r="D199" s="212" t="s">
        <v>379</v>
      </c>
      <c r="E199" s="212" t="s">
        <v>440</v>
      </c>
      <c r="F199" s="213" t="s">
        <v>196</v>
      </c>
      <c r="G199" s="255"/>
      <c r="H199" s="256">
        <v>0</v>
      </c>
      <c r="I199" s="257"/>
      <c r="J199" s="256">
        <v>0</v>
      </c>
      <c r="K199" s="257"/>
      <c r="L199" s="256">
        <v>0</v>
      </c>
      <c r="M199" s="257"/>
      <c r="N199" s="258">
        <v>4064.72</v>
      </c>
    </row>
    <row r="200" spans="1:14" ht="25.5" x14ac:dyDescent="0.25">
      <c r="A200" s="152"/>
      <c r="B200" s="191"/>
      <c r="C200" s="212" t="s">
        <v>441</v>
      </c>
      <c r="D200" s="212" t="s">
        <v>393</v>
      </c>
      <c r="E200" s="212" t="s">
        <v>394</v>
      </c>
      <c r="F200" s="213" t="s">
        <v>196</v>
      </c>
      <c r="G200" s="255"/>
      <c r="H200" s="256">
        <v>10851.9</v>
      </c>
      <c r="I200" s="257"/>
      <c r="J200" s="256">
        <v>33787.9</v>
      </c>
      <c r="K200" s="257"/>
      <c r="L200" s="256">
        <v>35965.839999999997</v>
      </c>
      <c r="M200" s="257"/>
      <c r="N200" s="258">
        <v>263974.99</v>
      </c>
    </row>
    <row r="201" spans="1:14" ht="25.5" x14ac:dyDescent="0.25">
      <c r="A201" s="152"/>
      <c r="B201" s="191"/>
      <c r="C201" s="212" t="s">
        <v>442</v>
      </c>
      <c r="D201" s="212" t="s">
        <v>377</v>
      </c>
      <c r="E201" s="212" t="s">
        <v>204</v>
      </c>
      <c r="F201" s="213" t="s">
        <v>196</v>
      </c>
      <c r="G201" s="255"/>
      <c r="H201" s="256">
        <v>21628.03</v>
      </c>
      <c r="I201" s="257"/>
      <c r="J201" s="256">
        <v>34459.83</v>
      </c>
      <c r="K201" s="257"/>
      <c r="L201" s="256">
        <v>39459.83</v>
      </c>
      <c r="M201" s="257"/>
      <c r="N201" s="258">
        <v>98452</v>
      </c>
    </row>
    <row r="202" spans="1:14" ht="38.25" x14ac:dyDescent="0.25">
      <c r="A202" s="152"/>
      <c r="B202" s="191"/>
      <c r="C202" s="212" t="s">
        <v>443</v>
      </c>
      <c r="D202" s="212" t="s">
        <v>386</v>
      </c>
      <c r="E202" s="212" t="s">
        <v>204</v>
      </c>
      <c r="F202" s="213" t="s">
        <v>196</v>
      </c>
      <c r="G202" s="255"/>
      <c r="H202" s="256">
        <v>0</v>
      </c>
      <c r="I202" s="257"/>
      <c r="J202" s="256">
        <v>0</v>
      </c>
      <c r="K202" s="257"/>
      <c r="L202" s="256">
        <v>667</v>
      </c>
      <c r="M202" s="257"/>
      <c r="N202" s="258">
        <v>1000</v>
      </c>
    </row>
    <row r="203" spans="1:14" ht="25.5" x14ac:dyDescent="0.25">
      <c r="A203" s="152"/>
      <c r="B203" s="191"/>
      <c r="C203" s="212" t="s">
        <v>444</v>
      </c>
      <c r="D203" s="212" t="s">
        <v>388</v>
      </c>
      <c r="E203" s="212" t="s">
        <v>204</v>
      </c>
      <c r="F203" s="213" t="s">
        <v>196</v>
      </c>
      <c r="G203" s="255"/>
      <c r="H203" s="256">
        <v>0</v>
      </c>
      <c r="I203" s="257"/>
      <c r="J203" s="256">
        <v>0</v>
      </c>
      <c r="K203" s="257"/>
      <c r="L203" s="256">
        <v>2479.09</v>
      </c>
      <c r="M203" s="257"/>
      <c r="N203" s="258">
        <v>5000</v>
      </c>
    </row>
    <row r="204" spans="1:14" ht="25.5" x14ac:dyDescent="0.25">
      <c r="A204" s="152"/>
      <c r="B204" s="191"/>
      <c r="C204" s="212" t="s">
        <v>445</v>
      </c>
      <c r="D204" s="212" t="s">
        <v>390</v>
      </c>
      <c r="E204" s="212" t="s">
        <v>204</v>
      </c>
      <c r="F204" s="213" t="s">
        <v>217</v>
      </c>
      <c r="G204" s="255"/>
      <c r="H204" s="256">
        <v>0</v>
      </c>
      <c r="I204" s="257"/>
      <c r="J204" s="256">
        <v>191.07</v>
      </c>
      <c r="K204" s="257"/>
      <c r="L204" s="256">
        <v>304.73</v>
      </c>
      <c r="M204" s="257"/>
      <c r="N204" s="258">
        <v>400</v>
      </c>
    </row>
    <row r="205" spans="1:14" ht="25.5" x14ac:dyDescent="0.25">
      <c r="A205" s="152"/>
      <c r="B205" s="191"/>
      <c r="C205" s="212" t="s">
        <v>446</v>
      </c>
      <c r="D205" s="212" t="s">
        <v>386</v>
      </c>
      <c r="E205" s="212" t="s">
        <v>204</v>
      </c>
      <c r="F205" s="213" t="s">
        <v>196</v>
      </c>
      <c r="G205" s="255"/>
      <c r="H205" s="256">
        <v>0</v>
      </c>
      <c r="I205" s="257"/>
      <c r="J205" s="256">
        <v>553.48</v>
      </c>
      <c r="K205" s="257"/>
      <c r="L205" s="256">
        <v>753.38</v>
      </c>
      <c r="M205" s="257"/>
      <c r="N205" s="258">
        <v>3000</v>
      </c>
    </row>
    <row r="206" spans="1:14" ht="25.5" x14ac:dyDescent="0.25">
      <c r="A206" s="152"/>
      <c r="B206" s="191"/>
      <c r="C206" s="212" t="s">
        <v>447</v>
      </c>
      <c r="D206" s="212" t="s">
        <v>386</v>
      </c>
      <c r="E206" s="212" t="s">
        <v>204</v>
      </c>
      <c r="F206" s="213" t="s">
        <v>196</v>
      </c>
      <c r="G206" s="255"/>
      <c r="H206" s="256">
        <v>279.02999999999997</v>
      </c>
      <c r="I206" s="257"/>
      <c r="J206" s="256">
        <v>898.85</v>
      </c>
      <c r="K206" s="257"/>
      <c r="L206" s="256">
        <v>1919.24</v>
      </c>
      <c r="M206" s="257"/>
      <c r="N206" s="258">
        <v>2000</v>
      </c>
    </row>
    <row r="207" spans="1:14" ht="25.5" x14ac:dyDescent="0.25">
      <c r="A207" s="152"/>
      <c r="B207" s="191"/>
      <c r="C207" s="212" t="s">
        <v>448</v>
      </c>
      <c r="D207" s="212" t="s">
        <v>379</v>
      </c>
      <c r="E207" s="212" t="s">
        <v>204</v>
      </c>
      <c r="F207" s="213" t="s">
        <v>202</v>
      </c>
      <c r="G207" s="255"/>
      <c r="H207" s="256">
        <v>0</v>
      </c>
      <c r="I207" s="257"/>
      <c r="J207" s="256">
        <v>9709.14</v>
      </c>
      <c r="K207" s="257"/>
      <c r="L207" s="256">
        <v>9709.14</v>
      </c>
      <c r="M207" s="257"/>
      <c r="N207" s="258">
        <v>13978.07</v>
      </c>
    </row>
    <row r="208" spans="1:14" ht="25.5" x14ac:dyDescent="0.25">
      <c r="A208" s="152"/>
      <c r="B208" s="191"/>
      <c r="C208" s="212" t="s">
        <v>449</v>
      </c>
      <c r="D208" s="212" t="s">
        <v>388</v>
      </c>
      <c r="E208" s="212" t="s">
        <v>450</v>
      </c>
      <c r="F208" s="213" t="s">
        <v>196</v>
      </c>
      <c r="G208" s="255"/>
      <c r="H208" s="256">
        <v>3484.33</v>
      </c>
      <c r="I208" s="257"/>
      <c r="J208" s="256">
        <v>7025.42</v>
      </c>
      <c r="K208" s="257"/>
      <c r="L208" s="256">
        <v>8740.09</v>
      </c>
      <c r="M208" s="257"/>
      <c r="N208" s="258">
        <v>14141.54</v>
      </c>
    </row>
    <row r="209" spans="1:14" ht="25.5" x14ac:dyDescent="0.25">
      <c r="A209" s="152"/>
      <c r="B209" s="191"/>
      <c r="C209" s="212" t="s">
        <v>451</v>
      </c>
      <c r="D209" s="212" t="s">
        <v>390</v>
      </c>
      <c r="E209" s="212" t="s">
        <v>204</v>
      </c>
      <c r="F209" s="213" t="s">
        <v>196</v>
      </c>
      <c r="G209" s="255"/>
      <c r="H209" s="256">
        <v>4392.29</v>
      </c>
      <c r="I209" s="257"/>
      <c r="J209" s="256">
        <v>6722.64</v>
      </c>
      <c r="K209" s="257"/>
      <c r="L209" s="256">
        <v>7603.44</v>
      </c>
      <c r="M209" s="257"/>
      <c r="N209" s="258">
        <v>9352.4</v>
      </c>
    </row>
    <row r="210" spans="1:14" ht="25.5" x14ac:dyDescent="0.25">
      <c r="A210" s="152"/>
      <c r="B210" s="191"/>
      <c r="C210" s="212" t="s">
        <v>452</v>
      </c>
      <c r="D210" s="212" t="s">
        <v>409</v>
      </c>
      <c r="E210" s="212" t="s">
        <v>204</v>
      </c>
      <c r="F210" s="213" t="s">
        <v>217</v>
      </c>
      <c r="G210" s="255"/>
      <c r="H210" s="256">
        <v>634.4</v>
      </c>
      <c r="I210" s="257"/>
      <c r="J210" s="256">
        <v>634.4</v>
      </c>
      <c r="K210" s="257"/>
      <c r="L210" s="256">
        <v>1522.56</v>
      </c>
      <c r="M210" s="257"/>
      <c r="N210" s="258">
        <v>1522.56</v>
      </c>
    </row>
    <row r="211" spans="1:14" ht="25.5" x14ac:dyDescent="0.25">
      <c r="A211" s="152"/>
      <c r="B211" s="191"/>
      <c r="C211" s="192" t="s">
        <v>453</v>
      </c>
      <c r="D211" s="192" t="s">
        <v>390</v>
      </c>
      <c r="E211" s="192" t="s">
        <v>204</v>
      </c>
      <c r="F211" s="196" t="s">
        <v>196</v>
      </c>
      <c r="G211" s="247"/>
      <c r="H211" s="251">
        <v>58.45</v>
      </c>
      <c r="I211" s="249"/>
      <c r="J211" s="251">
        <v>109.71</v>
      </c>
      <c r="K211" s="249"/>
      <c r="L211" s="251">
        <v>135.11000000000001</v>
      </c>
      <c r="M211" s="249"/>
      <c r="N211" s="252">
        <v>175.52</v>
      </c>
    </row>
    <row r="212" spans="1:14" x14ac:dyDescent="0.25">
      <c r="A212" s="152" t="s">
        <v>69</v>
      </c>
      <c r="B212" s="151" t="s">
        <v>14</v>
      </c>
      <c r="C212" s="194"/>
      <c r="D212" s="194"/>
      <c r="E212" s="194"/>
      <c r="F212" s="246"/>
      <c r="G212" s="84">
        <v>72073.45</v>
      </c>
      <c r="H212" s="86">
        <f>SUM(H213:H235)</f>
        <v>94105.89</v>
      </c>
      <c r="I212" s="86">
        <v>99283.31</v>
      </c>
      <c r="J212" s="86">
        <f>SUM(J213:J235)</f>
        <v>106672.98</v>
      </c>
      <c r="K212" s="86">
        <v>173465.43</v>
      </c>
      <c r="L212" s="86">
        <f>SUM(L213:L235)</f>
        <v>120621.15999999999</v>
      </c>
      <c r="M212" s="86">
        <v>174915.24</v>
      </c>
      <c r="N212" s="88">
        <f>SUM(N213:N235)</f>
        <v>321225.03000000003</v>
      </c>
    </row>
    <row r="213" spans="1:14" ht="25.5" x14ac:dyDescent="0.25">
      <c r="A213" s="152"/>
      <c r="B213" s="191"/>
      <c r="C213" s="205" t="s">
        <v>454</v>
      </c>
      <c r="D213" s="205" t="s">
        <v>455</v>
      </c>
      <c r="E213" s="205" t="s">
        <v>204</v>
      </c>
      <c r="F213" s="207" t="s">
        <v>217</v>
      </c>
      <c r="G213" s="229"/>
      <c r="H213" s="236">
        <v>0</v>
      </c>
      <c r="I213" s="231"/>
      <c r="J213" s="236">
        <v>0</v>
      </c>
      <c r="K213" s="231"/>
      <c r="L213" s="236">
        <v>3.11</v>
      </c>
      <c r="M213" s="231"/>
      <c r="N213" s="237">
        <v>50</v>
      </c>
    </row>
    <row r="214" spans="1:14" ht="51" x14ac:dyDescent="0.25">
      <c r="A214" s="152"/>
      <c r="B214" s="191"/>
      <c r="C214" s="212" t="s">
        <v>456</v>
      </c>
      <c r="D214" s="212" t="s">
        <v>455</v>
      </c>
      <c r="E214" s="212" t="s">
        <v>204</v>
      </c>
      <c r="F214" s="213" t="s">
        <v>202</v>
      </c>
      <c r="G214" s="238"/>
      <c r="H214" s="239">
        <v>41578.839999999997</v>
      </c>
      <c r="I214" s="240"/>
      <c r="J214" s="239">
        <v>41578.839999999997</v>
      </c>
      <c r="K214" s="240"/>
      <c r="L214" s="239">
        <v>41578.839999999997</v>
      </c>
      <c r="M214" s="240"/>
      <c r="N214" s="241">
        <v>84140.07</v>
      </c>
    </row>
    <row r="215" spans="1:14" ht="25.5" x14ac:dyDescent="0.25">
      <c r="A215" s="152"/>
      <c r="B215" s="191"/>
      <c r="C215" s="212" t="s">
        <v>457</v>
      </c>
      <c r="D215" s="212" t="s">
        <v>455</v>
      </c>
      <c r="E215" s="212" t="s">
        <v>204</v>
      </c>
      <c r="F215" s="213" t="s">
        <v>208</v>
      </c>
      <c r="G215" s="238"/>
      <c r="H215" s="239">
        <v>17.21</v>
      </c>
      <c r="I215" s="240"/>
      <c r="J215" s="239">
        <v>17.21</v>
      </c>
      <c r="K215" s="240"/>
      <c r="L215" s="239">
        <v>17.21</v>
      </c>
      <c r="M215" s="240"/>
      <c r="N215" s="241">
        <v>167.21</v>
      </c>
    </row>
    <row r="216" spans="1:14" ht="38.25" x14ac:dyDescent="0.25">
      <c r="A216" s="152"/>
      <c r="B216" s="191"/>
      <c r="C216" s="212" t="s">
        <v>458</v>
      </c>
      <c r="D216" s="212" t="s">
        <v>455</v>
      </c>
      <c r="E216" s="212" t="s">
        <v>459</v>
      </c>
      <c r="F216" s="213" t="s">
        <v>217</v>
      </c>
      <c r="G216" s="238"/>
      <c r="H216" s="239">
        <v>0</v>
      </c>
      <c r="I216" s="240"/>
      <c r="J216" s="239">
        <v>0</v>
      </c>
      <c r="K216" s="240"/>
      <c r="L216" s="239">
        <v>0</v>
      </c>
      <c r="M216" s="240"/>
      <c r="N216" s="241">
        <v>176.36</v>
      </c>
    </row>
    <row r="217" spans="1:14" ht="38.25" x14ac:dyDescent="0.25">
      <c r="A217" s="152"/>
      <c r="B217" s="191"/>
      <c r="C217" s="212" t="s">
        <v>460</v>
      </c>
      <c r="D217" s="212" t="s">
        <v>455</v>
      </c>
      <c r="E217" s="212" t="s">
        <v>461</v>
      </c>
      <c r="F217" s="213" t="s">
        <v>202</v>
      </c>
      <c r="G217" s="238"/>
      <c r="H217" s="239">
        <v>0</v>
      </c>
      <c r="I217" s="240"/>
      <c r="J217" s="239">
        <v>0</v>
      </c>
      <c r="K217" s="240"/>
      <c r="L217" s="239">
        <v>693.22</v>
      </c>
      <c r="M217" s="240"/>
      <c r="N217" s="241">
        <v>693.22</v>
      </c>
    </row>
    <row r="218" spans="1:14" ht="38.25" x14ac:dyDescent="0.25">
      <c r="A218" s="152"/>
      <c r="B218" s="191"/>
      <c r="C218" s="212" t="s">
        <v>462</v>
      </c>
      <c r="D218" s="212" t="s">
        <v>463</v>
      </c>
      <c r="E218" s="212" t="s">
        <v>464</v>
      </c>
      <c r="F218" s="213" t="s">
        <v>202</v>
      </c>
      <c r="G218" s="238"/>
      <c r="H218" s="239">
        <v>0</v>
      </c>
      <c r="I218" s="240"/>
      <c r="J218" s="239">
        <v>0</v>
      </c>
      <c r="K218" s="240"/>
      <c r="L218" s="239">
        <v>2094.25</v>
      </c>
      <c r="M218" s="240"/>
      <c r="N218" s="241">
        <v>2094.25</v>
      </c>
    </row>
    <row r="219" spans="1:14" ht="38.25" x14ac:dyDescent="0.25">
      <c r="A219" s="152"/>
      <c r="B219" s="191"/>
      <c r="C219" s="212" t="s">
        <v>465</v>
      </c>
      <c r="D219" s="212" t="s">
        <v>455</v>
      </c>
      <c r="E219" s="212" t="s">
        <v>459</v>
      </c>
      <c r="F219" s="213" t="s">
        <v>217</v>
      </c>
      <c r="G219" s="238"/>
      <c r="H219" s="239">
        <v>3753.23</v>
      </c>
      <c r="I219" s="240"/>
      <c r="J219" s="239">
        <v>5574.1</v>
      </c>
      <c r="K219" s="240"/>
      <c r="L219" s="239">
        <v>5574.1</v>
      </c>
      <c r="M219" s="240"/>
      <c r="N219" s="241">
        <v>23135.23</v>
      </c>
    </row>
    <row r="220" spans="1:14" ht="25.5" x14ac:dyDescent="0.25">
      <c r="A220" s="152"/>
      <c r="B220" s="191"/>
      <c r="C220" s="212" t="s">
        <v>466</v>
      </c>
      <c r="D220" s="212" t="s">
        <v>455</v>
      </c>
      <c r="E220" s="212" t="s">
        <v>204</v>
      </c>
      <c r="F220" s="213" t="s">
        <v>217</v>
      </c>
      <c r="G220" s="238"/>
      <c r="H220" s="239">
        <v>0</v>
      </c>
      <c r="I220" s="240"/>
      <c r="J220" s="239">
        <v>0</v>
      </c>
      <c r="K220" s="240"/>
      <c r="L220" s="239">
        <v>788.01</v>
      </c>
      <c r="M220" s="240"/>
      <c r="N220" s="241">
        <v>800</v>
      </c>
    </row>
    <row r="221" spans="1:14" ht="25.5" x14ac:dyDescent="0.25">
      <c r="A221" s="152"/>
      <c r="B221" s="191"/>
      <c r="C221" s="212" t="s">
        <v>467</v>
      </c>
      <c r="D221" s="212" t="s">
        <v>455</v>
      </c>
      <c r="E221" s="212" t="s">
        <v>204</v>
      </c>
      <c r="F221" s="213" t="s">
        <v>202</v>
      </c>
      <c r="G221" s="238"/>
      <c r="H221" s="239">
        <v>0</v>
      </c>
      <c r="I221" s="240"/>
      <c r="J221" s="239">
        <v>0</v>
      </c>
      <c r="K221" s="240"/>
      <c r="L221" s="239">
        <v>0</v>
      </c>
      <c r="M221" s="240"/>
      <c r="N221" s="241">
        <v>360</v>
      </c>
    </row>
    <row r="222" spans="1:14" ht="38.25" x14ac:dyDescent="0.25">
      <c r="A222" s="152"/>
      <c r="B222" s="191"/>
      <c r="C222" s="212" t="s">
        <v>468</v>
      </c>
      <c r="D222" s="212" t="s">
        <v>455</v>
      </c>
      <c r="E222" s="212" t="s">
        <v>459</v>
      </c>
      <c r="F222" s="213" t="s">
        <v>202</v>
      </c>
      <c r="G222" s="238"/>
      <c r="H222" s="239">
        <v>25000</v>
      </c>
      <c r="I222" s="240"/>
      <c r="J222" s="239">
        <v>25000</v>
      </c>
      <c r="K222" s="240"/>
      <c r="L222" s="239">
        <v>25000</v>
      </c>
      <c r="M222" s="240"/>
      <c r="N222" s="241">
        <v>40000</v>
      </c>
    </row>
    <row r="223" spans="1:14" ht="25.5" x14ac:dyDescent="0.25">
      <c r="A223" s="152"/>
      <c r="B223" s="191"/>
      <c r="C223" s="212" t="s">
        <v>469</v>
      </c>
      <c r="D223" s="212" t="s">
        <v>455</v>
      </c>
      <c r="E223" s="212" t="s">
        <v>204</v>
      </c>
      <c r="F223" s="213" t="s">
        <v>202</v>
      </c>
      <c r="G223" s="238"/>
      <c r="H223" s="239">
        <v>2024.87</v>
      </c>
      <c r="I223" s="240"/>
      <c r="J223" s="239">
        <v>2024.87</v>
      </c>
      <c r="K223" s="240"/>
      <c r="L223" s="239">
        <v>2024.87</v>
      </c>
      <c r="M223" s="240"/>
      <c r="N223" s="241">
        <v>2024.87</v>
      </c>
    </row>
    <row r="224" spans="1:14" ht="25.5" x14ac:dyDescent="0.25">
      <c r="A224" s="152"/>
      <c r="B224" s="191"/>
      <c r="C224" s="212" t="s">
        <v>470</v>
      </c>
      <c r="D224" s="212" t="s">
        <v>455</v>
      </c>
      <c r="E224" s="212" t="s">
        <v>204</v>
      </c>
      <c r="F224" s="213" t="s">
        <v>202</v>
      </c>
      <c r="G224" s="238"/>
      <c r="H224" s="239">
        <v>2500</v>
      </c>
      <c r="I224" s="240"/>
      <c r="J224" s="239">
        <v>2500</v>
      </c>
      <c r="K224" s="240"/>
      <c r="L224" s="239">
        <v>2500</v>
      </c>
      <c r="M224" s="240"/>
      <c r="N224" s="241">
        <v>2500</v>
      </c>
    </row>
    <row r="225" spans="1:14" ht="25.5" x14ac:dyDescent="0.25">
      <c r="A225" s="152"/>
      <c r="B225" s="191"/>
      <c r="C225" s="212" t="s">
        <v>471</v>
      </c>
      <c r="D225" s="212" t="s">
        <v>455</v>
      </c>
      <c r="E225" s="212" t="s">
        <v>204</v>
      </c>
      <c r="F225" s="213" t="s">
        <v>202</v>
      </c>
      <c r="G225" s="238"/>
      <c r="H225" s="239">
        <v>3000</v>
      </c>
      <c r="I225" s="240"/>
      <c r="J225" s="239">
        <v>3000</v>
      </c>
      <c r="K225" s="240"/>
      <c r="L225" s="239">
        <v>3000</v>
      </c>
      <c r="M225" s="240"/>
      <c r="N225" s="241">
        <v>3000</v>
      </c>
    </row>
    <row r="226" spans="1:14" ht="76.5" x14ac:dyDescent="0.25">
      <c r="A226" s="152"/>
      <c r="B226" s="191"/>
      <c r="C226" s="212" t="s">
        <v>472</v>
      </c>
      <c r="D226" s="212" t="s">
        <v>473</v>
      </c>
      <c r="E226" s="212" t="s">
        <v>474</v>
      </c>
      <c r="F226" s="213" t="s">
        <v>208</v>
      </c>
      <c r="G226" s="238"/>
      <c r="H226" s="239">
        <v>0</v>
      </c>
      <c r="I226" s="240"/>
      <c r="J226" s="239">
        <v>0</v>
      </c>
      <c r="K226" s="240"/>
      <c r="L226" s="239">
        <v>0</v>
      </c>
      <c r="M226" s="240"/>
      <c r="N226" s="241">
        <v>20050</v>
      </c>
    </row>
    <row r="227" spans="1:14" ht="76.5" x14ac:dyDescent="0.25">
      <c r="A227" s="152"/>
      <c r="B227" s="191"/>
      <c r="C227" s="212" t="s">
        <v>475</v>
      </c>
      <c r="D227" s="212" t="s">
        <v>455</v>
      </c>
      <c r="E227" s="212" t="s">
        <v>459</v>
      </c>
      <c r="F227" s="213" t="s">
        <v>208</v>
      </c>
      <c r="G227" s="238"/>
      <c r="H227" s="239">
        <v>0</v>
      </c>
      <c r="I227" s="240"/>
      <c r="J227" s="239">
        <v>0</v>
      </c>
      <c r="K227" s="240"/>
      <c r="L227" s="239">
        <v>0</v>
      </c>
      <c r="M227" s="240"/>
      <c r="N227" s="241">
        <v>16100</v>
      </c>
    </row>
    <row r="228" spans="1:14" ht="76.5" x14ac:dyDescent="0.25">
      <c r="A228" s="152"/>
      <c r="B228" s="191"/>
      <c r="C228" s="212" t="s">
        <v>476</v>
      </c>
      <c r="D228" s="212" t="s">
        <v>455</v>
      </c>
      <c r="E228" s="212" t="s">
        <v>459</v>
      </c>
      <c r="F228" s="213" t="s">
        <v>208</v>
      </c>
      <c r="G228" s="238"/>
      <c r="H228" s="239">
        <v>0</v>
      </c>
      <c r="I228" s="240"/>
      <c r="J228" s="239">
        <v>0</v>
      </c>
      <c r="K228" s="240"/>
      <c r="L228" s="239">
        <v>0</v>
      </c>
      <c r="M228" s="240"/>
      <c r="N228" s="241">
        <v>38700</v>
      </c>
    </row>
    <row r="229" spans="1:14" ht="51" x14ac:dyDescent="0.25">
      <c r="A229" s="152"/>
      <c r="B229" s="191"/>
      <c r="C229" s="212" t="s">
        <v>477</v>
      </c>
      <c r="D229" s="212" t="s">
        <v>455</v>
      </c>
      <c r="E229" s="212" t="s">
        <v>459</v>
      </c>
      <c r="F229" s="213" t="s">
        <v>196</v>
      </c>
      <c r="G229" s="238"/>
      <c r="H229" s="239">
        <v>0</v>
      </c>
      <c r="I229" s="240"/>
      <c r="J229" s="239">
        <v>0</v>
      </c>
      <c r="K229" s="240"/>
      <c r="L229" s="239">
        <v>0</v>
      </c>
      <c r="M229" s="240"/>
      <c r="N229" s="241">
        <v>5000</v>
      </c>
    </row>
    <row r="230" spans="1:14" ht="38.25" x14ac:dyDescent="0.25">
      <c r="A230" s="152"/>
      <c r="B230" s="191"/>
      <c r="C230" s="212" t="s">
        <v>478</v>
      </c>
      <c r="D230" s="212" t="s">
        <v>479</v>
      </c>
      <c r="E230" s="212" t="s">
        <v>480</v>
      </c>
      <c r="F230" s="213" t="s">
        <v>217</v>
      </c>
      <c r="G230" s="238"/>
      <c r="H230" s="239">
        <v>0</v>
      </c>
      <c r="I230" s="240"/>
      <c r="J230" s="239">
        <v>2533.75</v>
      </c>
      <c r="K230" s="240"/>
      <c r="L230" s="239">
        <v>2533.75</v>
      </c>
      <c r="M230" s="240"/>
      <c r="N230" s="241">
        <v>6035</v>
      </c>
    </row>
    <row r="231" spans="1:14" ht="25.5" x14ac:dyDescent="0.25">
      <c r="A231" s="152"/>
      <c r="B231" s="191"/>
      <c r="C231" s="212" t="s">
        <v>481</v>
      </c>
      <c r="D231" s="212" t="s">
        <v>455</v>
      </c>
      <c r="E231" s="212" t="s">
        <v>482</v>
      </c>
      <c r="F231" s="213" t="s">
        <v>217</v>
      </c>
      <c r="G231" s="238"/>
      <c r="H231" s="239">
        <v>500</v>
      </c>
      <c r="I231" s="240"/>
      <c r="J231" s="239">
        <v>500</v>
      </c>
      <c r="K231" s="240"/>
      <c r="L231" s="239">
        <v>500</v>
      </c>
      <c r="M231" s="240"/>
      <c r="N231" s="241">
        <v>500</v>
      </c>
    </row>
    <row r="232" spans="1:14" ht="51" x14ac:dyDescent="0.25">
      <c r="A232" s="152"/>
      <c r="B232" s="191"/>
      <c r="C232" s="212" t="s">
        <v>483</v>
      </c>
      <c r="D232" s="212" t="s">
        <v>455</v>
      </c>
      <c r="E232" s="212" t="s">
        <v>204</v>
      </c>
      <c r="F232" s="213" t="s">
        <v>217</v>
      </c>
      <c r="G232" s="238"/>
      <c r="H232" s="239">
        <v>10932.82</v>
      </c>
      <c r="I232" s="240"/>
      <c r="J232" s="239">
        <v>16244.38</v>
      </c>
      <c r="K232" s="240"/>
      <c r="L232" s="239">
        <v>26613.97</v>
      </c>
      <c r="M232" s="240"/>
      <c r="N232" s="241">
        <v>31939.57</v>
      </c>
    </row>
    <row r="233" spans="1:14" ht="38.25" x14ac:dyDescent="0.25">
      <c r="A233" s="152"/>
      <c r="B233" s="191"/>
      <c r="C233" s="212" t="s">
        <v>484</v>
      </c>
      <c r="D233" s="212" t="s">
        <v>463</v>
      </c>
      <c r="E233" s="212" t="s">
        <v>485</v>
      </c>
      <c r="F233" s="213" t="s">
        <v>202</v>
      </c>
      <c r="G233" s="238"/>
      <c r="H233" s="239">
        <v>259.2</v>
      </c>
      <c r="I233" s="240"/>
      <c r="J233" s="239">
        <v>259.2</v>
      </c>
      <c r="K233" s="240"/>
      <c r="L233" s="239">
        <v>259.2</v>
      </c>
      <c r="M233" s="240"/>
      <c r="N233" s="241">
        <v>559.20000000000005</v>
      </c>
    </row>
    <row r="234" spans="1:14" ht="25.5" x14ac:dyDescent="0.25">
      <c r="A234" s="152"/>
      <c r="B234" s="191"/>
      <c r="C234" s="212" t="s">
        <v>486</v>
      </c>
      <c r="D234" s="212" t="s">
        <v>455</v>
      </c>
      <c r="E234" s="212" t="s">
        <v>204</v>
      </c>
      <c r="F234" s="213" t="s">
        <v>217</v>
      </c>
      <c r="G234" s="238"/>
      <c r="H234" s="239">
        <v>1470</v>
      </c>
      <c r="I234" s="240"/>
      <c r="J234" s="239">
        <v>1470</v>
      </c>
      <c r="K234" s="240"/>
      <c r="L234" s="239">
        <v>1470</v>
      </c>
      <c r="M234" s="240"/>
      <c r="N234" s="241">
        <v>1470</v>
      </c>
    </row>
    <row r="235" spans="1:14" ht="38.25" x14ac:dyDescent="0.25">
      <c r="A235" s="152"/>
      <c r="B235" s="191"/>
      <c r="C235" s="192" t="s">
        <v>487</v>
      </c>
      <c r="D235" s="192" t="s">
        <v>455</v>
      </c>
      <c r="E235" s="192" t="s">
        <v>204</v>
      </c>
      <c r="F235" s="196" t="s">
        <v>217</v>
      </c>
      <c r="G235" s="228"/>
      <c r="H235" s="232">
        <v>3069.72</v>
      </c>
      <c r="I235" s="230"/>
      <c r="J235" s="232">
        <v>5970.63</v>
      </c>
      <c r="K235" s="230"/>
      <c r="L235" s="232">
        <v>5970.63</v>
      </c>
      <c r="M235" s="230"/>
      <c r="N235" s="234">
        <v>41730.050000000003</v>
      </c>
    </row>
    <row r="236" spans="1:14" x14ac:dyDescent="0.25">
      <c r="A236" s="152" t="s">
        <v>71</v>
      </c>
      <c r="B236" s="151" t="s">
        <v>70</v>
      </c>
      <c r="C236" s="193"/>
      <c r="D236" s="193"/>
      <c r="E236" s="193"/>
      <c r="F236" s="244"/>
      <c r="G236" s="84"/>
      <c r="H236" s="86"/>
      <c r="I236" s="86"/>
      <c r="J236" s="86"/>
      <c r="K236" s="86"/>
      <c r="L236" s="86"/>
      <c r="M236" s="86"/>
      <c r="N236" s="88"/>
    </row>
    <row r="237" spans="1:14" x14ac:dyDescent="0.25">
      <c r="A237" s="152" t="s">
        <v>72</v>
      </c>
      <c r="B237" s="151" t="s">
        <v>12</v>
      </c>
      <c r="C237" s="153"/>
      <c r="D237" s="153"/>
      <c r="E237" s="153"/>
      <c r="F237" s="166"/>
      <c r="G237" s="167"/>
      <c r="H237" s="168"/>
      <c r="I237" s="168"/>
      <c r="J237" s="168"/>
      <c r="K237" s="168"/>
      <c r="L237" s="168"/>
      <c r="M237" s="168"/>
      <c r="N237" s="169"/>
    </row>
    <row r="238" spans="1:14" x14ac:dyDescent="0.25">
      <c r="A238" s="152" t="s">
        <v>74</v>
      </c>
      <c r="B238" s="151" t="s">
        <v>73</v>
      </c>
      <c r="C238" s="153"/>
      <c r="D238" s="153"/>
      <c r="E238" s="153"/>
      <c r="F238" s="166"/>
      <c r="G238" s="167"/>
      <c r="H238" s="168"/>
      <c r="I238" s="168"/>
      <c r="J238" s="168"/>
      <c r="K238" s="168"/>
      <c r="L238" s="168"/>
      <c r="M238" s="168"/>
      <c r="N238" s="169"/>
    </row>
    <row r="239" spans="1:14" x14ac:dyDescent="0.25">
      <c r="A239" s="152" t="s">
        <v>76</v>
      </c>
      <c r="B239" s="151" t="s">
        <v>75</v>
      </c>
      <c r="C239" s="153"/>
      <c r="D239" s="153"/>
      <c r="E239" s="153"/>
      <c r="F239" s="166"/>
      <c r="G239" s="84"/>
      <c r="H239" s="86"/>
      <c r="I239" s="86"/>
      <c r="J239" s="86"/>
      <c r="K239" s="86"/>
      <c r="L239" s="86"/>
      <c r="M239" s="86"/>
      <c r="N239" s="88"/>
    </row>
    <row r="240" spans="1:14" x14ac:dyDescent="0.25">
      <c r="A240" s="152" t="s">
        <v>78</v>
      </c>
      <c r="B240" s="151" t="s">
        <v>77</v>
      </c>
      <c r="C240" s="204"/>
      <c r="D240" s="204"/>
      <c r="E240" s="204"/>
      <c r="F240" s="259"/>
      <c r="G240" s="84">
        <v>129.47999999999999</v>
      </c>
      <c r="H240" s="86">
        <v>49.29</v>
      </c>
      <c r="I240" s="86">
        <v>886.13</v>
      </c>
      <c r="J240" s="86">
        <v>609.9</v>
      </c>
      <c r="K240" s="86">
        <v>886.13</v>
      </c>
      <c r="L240" s="86">
        <v>609.9</v>
      </c>
      <c r="M240" s="86">
        <v>886.13</v>
      </c>
      <c r="N240" s="88">
        <v>1037.8</v>
      </c>
    </row>
    <row r="241" spans="1:14" ht="25.5" x14ac:dyDescent="0.25">
      <c r="A241" s="152"/>
      <c r="B241" s="191"/>
      <c r="C241" s="194" t="s">
        <v>488</v>
      </c>
      <c r="D241" s="194" t="s">
        <v>489</v>
      </c>
      <c r="E241" s="194" t="s">
        <v>204</v>
      </c>
      <c r="F241" s="198" t="s">
        <v>196</v>
      </c>
      <c r="G241" s="84"/>
      <c r="H241" s="233">
        <v>49.29</v>
      </c>
      <c r="I241" s="86"/>
      <c r="J241" s="233">
        <v>609.9</v>
      </c>
      <c r="K241" s="86"/>
      <c r="L241" s="233">
        <v>609.9</v>
      </c>
      <c r="M241" s="86"/>
      <c r="N241" s="235">
        <v>1037.8</v>
      </c>
    </row>
    <row r="242" spans="1:14" x14ac:dyDescent="0.25">
      <c r="A242" s="152" t="s">
        <v>80</v>
      </c>
      <c r="B242" s="151" t="s">
        <v>79</v>
      </c>
      <c r="C242" s="194"/>
      <c r="D242" s="194"/>
      <c r="E242" s="194"/>
      <c r="F242" s="246"/>
      <c r="G242" s="84">
        <v>14936.78</v>
      </c>
      <c r="H242" s="86">
        <f>SUM(H243:H247)</f>
        <v>14628</v>
      </c>
      <c r="I242" s="86">
        <v>15008.78</v>
      </c>
      <c r="J242" s="86">
        <f>SUM(J243:J247)</f>
        <v>14700</v>
      </c>
      <c r="K242" s="86">
        <v>15056.78</v>
      </c>
      <c r="L242" s="86">
        <f>SUM(L243:L247)</f>
        <v>14772</v>
      </c>
      <c r="M242" s="86">
        <v>15152.78</v>
      </c>
      <c r="N242" s="88">
        <f>SUM(N243:N247)</f>
        <v>20946</v>
      </c>
    </row>
    <row r="243" spans="1:14" ht="25.5" x14ac:dyDescent="0.25">
      <c r="A243" s="152"/>
      <c r="B243" s="191"/>
      <c r="C243" s="205" t="s">
        <v>490</v>
      </c>
      <c r="D243" s="205" t="s">
        <v>491</v>
      </c>
      <c r="E243" s="205" t="s">
        <v>204</v>
      </c>
      <c r="F243" s="207" t="s">
        <v>217</v>
      </c>
      <c r="G243" s="229"/>
      <c r="H243" s="236">
        <v>13332</v>
      </c>
      <c r="I243" s="231"/>
      <c r="J243" s="236">
        <v>13332</v>
      </c>
      <c r="K243" s="231"/>
      <c r="L243" s="236">
        <v>13332</v>
      </c>
      <c r="M243" s="231"/>
      <c r="N243" s="237">
        <v>13332</v>
      </c>
    </row>
    <row r="244" spans="1:14" ht="25.5" x14ac:dyDescent="0.25">
      <c r="A244" s="152"/>
      <c r="B244" s="191"/>
      <c r="C244" s="212" t="s">
        <v>492</v>
      </c>
      <c r="D244" s="212" t="s">
        <v>491</v>
      </c>
      <c r="E244" s="212" t="s">
        <v>204</v>
      </c>
      <c r="F244" s="213" t="s">
        <v>208</v>
      </c>
      <c r="G244" s="238"/>
      <c r="H244" s="239">
        <v>1224</v>
      </c>
      <c r="I244" s="240"/>
      <c r="J244" s="239">
        <v>1224</v>
      </c>
      <c r="K244" s="240"/>
      <c r="L244" s="239">
        <v>1224</v>
      </c>
      <c r="M244" s="240"/>
      <c r="N244" s="241">
        <v>1226</v>
      </c>
    </row>
    <row r="245" spans="1:14" ht="38.25" x14ac:dyDescent="0.25">
      <c r="A245" s="152"/>
      <c r="B245" s="191"/>
      <c r="C245" s="212" t="s">
        <v>493</v>
      </c>
      <c r="D245" s="212" t="s">
        <v>494</v>
      </c>
      <c r="E245" s="212" t="s">
        <v>495</v>
      </c>
      <c r="F245" s="213" t="s">
        <v>196</v>
      </c>
      <c r="G245" s="238"/>
      <c r="H245" s="239">
        <v>72</v>
      </c>
      <c r="I245" s="240"/>
      <c r="J245" s="239">
        <v>144</v>
      </c>
      <c r="K245" s="240"/>
      <c r="L245" s="239">
        <v>216</v>
      </c>
      <c r="M245" s="240"/>
      <c r="N245" s="241">
        <v>288</v>
      </c>
    </row>
    <row r="246" spans="1:14" ht="25.5" x14ac:dyDescent="0.25">
      <c r="A246" s="152"/>
      <c r="B246" s="191"/>
      <c r="C246" s="212" t="s">
        <v>496</v>
      </c>
      <c r="D246" s="212" t="s">
        <v>494</v>
      </c>
      <c r="E246" s="212" t="s">
        <v>204</v>
      </c>
      <c r="F246" s="213" t="s">
        <v>217</v>
      </c>
      <c r="G246" s="238"/>
      <c r="H246" s="239">
        <v>0</v>
      </c>
      <c r="I246" s="240"/>
      <c r="J246" s="239">
        <v>0</v>
      </c>
      <c r="K246" s="240"/>
      <c r="L246" s="239">
        <v>0</v>
      </c>
      <c r="M246" s="240"/>
      <c r="N246" s="241">
        <v>500</v>
      </c>
    </row>
    <row r="247" spans="1:14" ht="25.5" x14ac:dyDescent="0.25">
      <c r="A247" s="152"/>
      <c r="B247" s="191"/>
      <c r="C247" s="192" t="s">
        <v>497</v>
      </c>
      <c r="D247" s="192" t="s">
        <v>498</v>
      </c>
      <c r="E247" s="192" t="s">
        <v>499</v>
      </c>
      <c r="F247" s="196" t="s">
        <v>202</v>
      </c>
      <c r="G247" s="228"/>
      <c r="H247" s="232">
        <v>0</v>
      </c>
      <c r="I247" s="230"/>
      <c r="J247" s="232">
        <v>0</v>
      </c>
      <c r="K247" s="230"/>
      <c r="L247" s="232">
        <v>0</v>
      </c>
      <c r="M247" s="230"/>
      <c r="N247" s="234">
        <v>5600</v>
      </c>
    </row>
    <row r="248" spans="1:14" x14ac:dyDescent="0.25">
      <c r="A248" s="155" t="s">
        <v>62</v>
      </c>
      <c r="B248" s="157" t="s">
        <v>127</v>
      </c>
      <c r="C248" s="193"/>
      <c r="D248" s="193"/>
      <c r="E248" s="193"/>
      <c r="F248" s="244"/>
      <c r="G248" s="76">
        <f>SUM(G132:G242)</f>
        <v>226594.51</v>
      </c>
      <c r="H248" s="77">
        <f>SUM(H242,H240,H239,H238,H237,H236,H212,H156,H147,H132)</f>
        <v>342726.33999999997</v>
      </c>
      <c r="I248" s="77">
        <f>SUM(I242,I240,I239,I238,I237,I236,I212,I156,I147,I132)</f>
        <v>323344.04000000004</v>
      </c>
      <c r="J248" s="77">
        <f>SUM(J242,J240,J239,J238,J237,J236,J212,J156,J147,J132)</f>
        <v>652036.40000000014</v>
      </c>
      <c r="K248" s="77">
        <f>SUM(K242,K240,K239,K238,K237,K236,K212,K156,K147,K132)</f>
        <v>520777.13</v>
      </c>
      <c r="L248" s="77">
        <f>SUM(L242,L240,L239,L238,L237,L236,L212,L156,L147,L132)</f>
        <v>823233.19000000006</v>
      </c>
      <c r="M248" s="77">
        <f>SUM(M132:M242)</f>
        <v>659907.46000000008</v>
      </c>
      <c r="N248" s="78">
        <f>SUM(N242,N240,N239,N238,N237,N236,N212,N156,N147,N132)</f>
        <v>1747660.9499999997</v>
      </c>
    </row>
    <row r="249" spans="1:14" x14ac:dyDescent="0.25">
      <c r="A249" s="152" t="s">
        <v>83</v>
      </c>
      <c r="B249" s="151" t="s">
        <v>82</v>
      </c>
      <c r="C249" s="153"/>
      <c r="D249" s="153"/>
      <c r="E249" s="153"/>
      <c r="F249" s="166"/>
      <c r="G249" s="72"/>
      <c r="H249" s="74"/>
      <c r="I249" s="86"/>
      <c r="J249" s="86"/>
      <c r="K249" s="86"/>
      <c r="L249" s="86"/>
      <c r="M249" s="86"/>
      <c r="N249" s="170"/>
    </row>
    <row r="250" spans="1:14" x14ac:dyDescent="0.25">
      <c r="A250" s="152" t="s">
        <v>85</v>
      </c>
      <c r="B250" s="151" t="s">
        <v>84</v>
      </c>
      <c r="C250" s="204"/>
      <c r="D250" s="204"/>
      <c r="E250" s="204"/>
      <c r="F250" s="259"/>
      <c r="G250" s="167">
        <v>3936.07</v>
      </c>
      <c r="H250" s="168">
        <f>SUM(H251:H262)</f>
        <v>118446.54999999999</v>
      </c>
      <c r="I250" s="168">
        <v>3936.07</v>
      </c>
      <c r="J250" s="168">
        <f>SUM(J251:J262)</f>
        <v>177214.91999999998</v>
      </c>
      <c r="K250" s="168">
        <v>10579.16</v>
      </c>
      <c r="L250" s="168">
        <f>SUM(L251:L262)</f>
        <v>243745.7</v>
      </c>
      <c r="M250" s="168">
        <v>142118.53</v>
      </c>
      <c r="N250" s="169">
        <f>SUM(N251:N262)</f>
        <v>873344.62999999989</v>
      </c>
    </row>
    <row r="251" spans="1:14" ht="38.25" x14ac:dyDescent="0.25">
      <c r="A251" s="152"/>
      <c r="B251" s="191"/>
      <c r="C251" s="205" t="s">
        <v>500</v>
      </c>
      <c r="D251" s="205" t="s">
        <v>501</v>
      </c>
      <c r="E251" s="205" t="s">
        <v>204</v>
      </c>
      <c r="F251" s="207" t="s">
        <v>217</v>
      </c>
      <c r="G251" s="248"/>
      <c r="H251" s="253">
        <v>70</v>
      </c>
      <c r="I251" s="250"/>
      <c r="J251" s="253">
        <v>10327.549999999999</v>
      </c>
      <c r="K251" s="250"/>
      <c r="L251" s="253">
        <v>10327.549999999999</v>
      </c>
      <c r="M251" s="250"/>
      <c r="N251" s="254">
        <v>39212.800000000003</v>
      </c>
    </row>
    <row r="252" spans="1:14" ht="25.5" x14ac:dyDescent="0.25">
      <c r="A252" s="152"/>
      <c r="B252" s="191"/>
      <c r="C252" s="212" t="s">
        <v>502</v>
      </c>
      <c r="D252" s="212" t="s">
        <v>503</v>
      </c>
      <c r="E252" s="212" t="s">
        <v>504</v>
      </c>
      <c r="F252" s="213" t="s">
        <v>202</v>
      </c>
      <c r="G252" s="255"/>
      <c r="H252" s="256">
        <v>0</v>
      </c>
      <c r="I252" s="257"/>
      <c r="J252" s="256">
        <v>0</v>
      </c>
      <c r="K252" s="257"/>
      <c r="L252" s="256">
        <v>0</v>
      </c>
      <c r="M252" s="257"/>
      <c r="N252" s="258">
        <v>600</v>
      </c>
    </row>
    <row r="253" spans="1:14" ht="38.25" x14ac:dyDescent="0.25">
      <c r="A253" s="152"/>
      <c r="B253" s="191"/>
      <c r="C253" s="212" t="s">
        <v>505</v>
      </c>
      <c r="D253" s="212" t="s">
        <v>506</v>
      </c>
      <c r="E253" s="212" t="s">
        <v>507</v>
      </c>
      <c r="F253" s="213" t="s">
        <v>202</v>
      </c>
      <c r="G253" s="255"/>
      <c r="H253" s="256">
        <v>0</v>
      </c>
      <c r="I253" s="257"/>
      <c r="J253" s="256">
        <v>12426.26</v>
      </c>
      <c r="K253" s="257"/>
      <c r="L253" s="256">
        <v>12426.26</v>
      </c>
      <c r="M253" s="257"/>
      <c r="N253" s="258">
        <v>191098.12</v>
      </c>
    </row>
    <row r="254" spans="1:14" ht="25.5" x14ac:dyDescent="0.25">
      <c r="A254" s="152"/>
      <c r="B254" s="191"/>
      <c r="C254" s="212" t="s">
        <v>508</v>
      </c>
      <c r="D254" s="212" t="s">
        <v>509</v>
      </c>
      <c r="E254" s="212" t="s">
        <v>510</v>
      </c>
      <c r="F254" s="213" t="s">
        <v>202</v>
      </c>
      <c r="G254" s="255"/>
      <c r="H254" s="256">
        <v>598.54999999999995</v>
      </c>
      <c r="I254" s="257"/>
      <c r="J254" s="256">
        <v>12038.51</v>
      </c>
      <c r="K254" s="257"/>
      <c r="L254" s="256">
        <v>61245.29</v>
      </c>
      <c r="M254" s="257"/>
      <c r="N254" s="258">
        <v>277747.36</v>
      </c>
    </row>
    <row r="255" spans="1:14" ht="25.5" x14ac:dyDescent="0.25">
      <c r="A255" s="152"/>
      <c r="B255" s="191"/>
      <c r="C255" s="212" t="s">
        <v>511</v>
      </c>
      <c r="D255" s="212" t="s">
        <v>509</v>
      </c>
      <c r="E255" s="212" t="s">
        <v>510</v>
      </c>
      <c r="F255" s="213" t="s">
        <v>202</v>
      </c>
      <c r="G255" s="255"/>
      <c r="H255" s="256">
        <v>22037.67</v>
      </c>
      <c r="I255" s="257"/>
      <c r="J255" s="256">
        <v>23721.27</v>
      </c>
      <c r="K255" s="257"/>
      <c r="L255" s="256">
        <v>23721.27</v>
      </c>
      <c r="M255" s="257"/>
      <c r="N255" s="258">
        <v>61437.79</v>
      </c>
    </row>
    <row r="256" spans="1:14" ht="25.5" x14ac:dyDescent="0.25">
      <c r="A256" s="152"/>
      <c r="B256" s="191"/>
      <c r="C256" s="212" t="s">
        <v>512</v>
      </c>
      <c r="D256" s="212" t="s">
        <v>513</v>
      </c>
      <c r="E256" s="212" t="s">
        <v>514</v>
      </c>
      <c r="F256" s="213" t="s">
        <v>202</v>
      </c>
      <c r="G256" s="255"/>
      <c r="H256" s="256">
        <v>0</v>
      </c>
      <c r="I256" s="257"/>
      <c r="J256" s="256">
        <v>0</v>
      </c>
      <c r="K256" s="257"/>
      <c r="L256" s="256">
        <v>0</v>
      </c>
      <c r="M256" s="257"/>
      <c r="N256" s="258">
        <v>1952</v>
      </c>
    </row>
    <row r="257" spans="1:14" ht="63.75" x14ac:dyDescent="0.25">
      <c r="A257" s="152"/>
      <c r="B257" s="191"/>
      <c r="C257" s="212" t="s">
        <v>515</v>
      </c>
      <c r="D257" s="212" t="s">
        <v>513</v>
      </c>
      <c r="E257" s="212" t="s">
        <v>516</v>
      </c>
      <c r="F257" s="213" t="s">
        <v>202</v>
      </c>
      <c r="G257" s="255"/>
      <c r="H257" s="256">
        <v>0</v>
      </c>
      <c r="I257" s="257"/>
      <c r="J257" s="256">
        <v>0</v>
      </c>
      <c r="K257" s="257"/>
      <c r="L257" s="256">
        <v>0</v>
      </c>
      <c r="M257" s="257"/>
      <c r="N257" s="258">
        <v>2684</v>
      </c>
    </row>
    <row r="258" spans="1:14" ht="76.5" x14ac:dyDescent="0.25">
      <c r="A258" s="152"/>
      <c r="B258" s="191"/>
      <c r="C258" s="212" t="s">
        <v>517</v>
      </c>
      <c r="D258" s="212" t="s">
        <v>513</v>
      </c>
      <c r="E258" s="212" t="s">
        <v>516</v>
      </c>
      <c r="F258" s="213" t="s">
        <v>202</v>
      </c>
      <c r="G258" s="255"/>
      <c r="H258" s="256">
        <v>0</v>
      </c>
      <c r="I258" s="257"/>
      <c r="J258" s="256">
        <v>0</v>
      </c>
      <c r="K258" s="257"/>
      <c r="L258" s="256">
        <v>0</v>
      </c>
      <c r="M258" s="257"/>
      <c r="N258" s="258">
        <v>1244.4000000000001</v>
      </c>
    </row>
    <row r="259" spans="1:14" ht="63.75" x14ac:dyDescent="0.25">
      <c r="A259" s="152"/>
      <c r="B259" s="191"/>
      <c r="C259" s="212" t="s">
        <v>518</v>
      </c>
      <c r="D259" s="212" t="s">
        <v>513</v>
      </c>
      <c r="E259" s="212" t="s">
        <v>516</v>
      </c>
      <c r="F259" s="213" t="s">
        <v>202</v>
      </c>
      <c r="G259" s="255"/>
      <c r="H259" s="256">
        <v>0</v>
      </c>
      <c r="I259" s="257"/>
      <c r="J259" s="256">
        <v>0</v>
      </c>
      <c r="K259" s="257"/>
      <c r="L259" s="256">
        <v>17324</v>
      </c>
      <c r="M259" s="257"/>
      <c r="N259" s="258">
        <v>17324</v>
      </c>
    </row>
    <row r="260" spans="1:14" ht="51" x14ac:dyDescent="0.25">
      <c r="A260" s="152"/>
      <c r="B260" s="191"/>
      <c r="C260" s="212" t="s">
        <v>519</v>
      </c>
      <c r="D260" s="212" t="s">
        <v>520</v>
      </c>
      <c r="E260" s="212" t="s">
        <v>521</v>
      </c>
      <c r="F260" s="213" t="s">
        <v>202</v>
      </c>
      <c r="G260" s="255"/>
      <c r="H260" s="256">
        <v>5587.6</v>
      </c>
      <c r="I260" s="257"/>
      <c r="J260" s="256">
        <v>5587.6</v>
      </c>
      <c r="K260" s="257"/>
      <c r="L260" s="256">
        <v>5587.6</v>
      </c>
      <c r="M260" s="257"/>
      <c r="N260" s="258">
        <v>80950.2</v>
      </c>
    </row>
    <row r="261" spans="1:14" ht="76.5" x14ac:dyDescent="0.25">
      <c r="A261" s="152"/>
      <c r="B261" s="191"/>
      <c r="C261" s="212" t="s">
        <v>522</v>
      </c>
      <c r="D261" s="212" t="s">
        <v>509</v>
      </c>
      <c r="E261" s="212" t="s">
        <v>510</v>
      </c>
      <c r="F261" s="213" t="s">
        <v>202</v>
      </c>
      <c r="G261" s="255"/>
      <c r="H261" s="256">
        <v>90152.73</v>
      </c>
      <c r="I261" s="257"/>
      <c r="J261" s="256">
        <v>113113.73</v>
      </c>
      <c r="K261" s="257"/>
      <c r="L261" s="256">
        <v>113113.73</v>
      </c>
      <c r="M261" s="257"/>
      <c r="N261" s="258">
        <v>113113.73</v>
      </c>
    </row>
    <row r="262" spans="1:14" ht="38.25" x14ac:dyDescent="0.25">
      <c r="A262" s="152"/>
      <c r="B262" s="191"/>
      <c r="C262" s="192" t="s">
        <v>523</v>
      </c>
      <c r="D262" s="192" t="s">
        <v>509</v>
      </c>
      <c r="E262" s="192" t="s">
        <v>524</v>
      </c>
      <c r="F262" s="196" t="s">
        <v>202</v>
      </c>
      <c r="G262" s="247"/>
      <c r="H262" s="251">
        <v>0</v>
      </c>
      <c r="I262" s="249"/>
      <c r="J262" s="251">
        <v>0</v>
      </c>
      <c r="K262" s="249"/>
      <c r="L262" s="251">
        <v>0</v>
      </c>
      <c r="M262" s="249"/>
      <c r="N262" s="252">
        <v>85980.23</v>
      </c>
    </row>
    <row r="263" spans="1:14" x14ac:dyDescent="0.25">
      <c r="A263" s="152" t="s">
        <v>86</v>
      </c>
      <c r="B263" s="151" t="s">
        <v>0</v>
      </c>
      <c r="C263" s="194"/>
      <c r="D263" s="194"/>
      <c r="E263" s="194"/>
      <c r="F263" s="246"/>
      <c r="G263" s="84">
        <v>182166.08</v>
      </c>
      <c r="H263" s="86">
        <f>SUM(H264:H265)</f>
        <v>8901.8700000000008</v>
      </c>
      <c r="I263" s="86">
        <v>182166.08</v>
      </c>
      <c r="J263" s="86">
        <f>SUM(J264:J265)</f>
        <v>8901.8700000000008</v>
      </c>
      <c r="K263" s="86">
        <v>185111.53</v>
      </c>
      <c r="L263" s="86">
        <f>SUM(L264:L265)</f>
        <v>8901.8700000000008</v>
      </c>
      <c r="M263" s="86">
        <v>187965.71</v>
      </c>
      <c r="N263" s="88">
        <f>SUM(N264:N265)</f>
        <v>10901.87</v>
      </c>
    </row>
    <row r="264" spans="1:14" ht="38.25" x14ac:dyDescent="0.25">
      <c r="A264" s="152"/>
      <c r="B264" s="191"/>
      <c r="C264" s="205" t="s">
        <v>525</v>
      </c>
      <c r="D264" s="205" t="s">
        <v>526</v>
      </c>
      <c r="E264" s="205" t="s">
        <v>527</v>
      </c>
      <c r="F264" s="207" t="s">
        <v>202</v>
      </c>
      <c r="G264" s="229"/>
      <c r="H264" s="236">
        <v>8901.8700000000008</v>
      </c>
      <c r="I264" s="231"/>
      <c r="J264" s="236">
        <v>8901.8700000000008</v>
      </c>
      <c r="K264" s="231"/>
      <c r="L264" s="236">
        <v>8901.8700000000008</v>
      </c>
      <c r="M264" s="231"/>
      <c r="N264" s="237">
        <v>8901.8700000000008</v>
      </c>
    </row>
    <row r="265" spans="1:14" ht="89.25" x14ac:dyDescent="0.25">
      <c r="A265" s="152"/>
      <c r="B265" s="191"/>
      <c r="C265" s="192" t="s">
        <v>528</v>
      </c>
      <c r="D265" s="192" t="s">
        <v>529</v>
      </c>
      <c r="E265" s="192" t="s">
        <v>530</v>
      </c>
      <c r="F265" s="196" t="s">
        <v>208</v>
      </c>
      <c r="G265" s="228"/>
      <c r="H265" s="232">
        <v>0</v>
      </c>
      <c r="I265" s="230"/>
      <c r="J265" s="232">
        <v>0</v>
      </c>
      <c r="K265" s="230"/>
      <c r="L265" s="232">
        <v>0</v>
      </c>
      <c r="M265" s="230"/>
      <c r="N265" s="234">
        <v>2000</v>
      </c>
    </row>
    <row r="266" spans="1:14" x14ac:dyDescent="0.25">
      <c r="A266" s="152" t="s">
        <v>87</v>
      </c>
      <c r="B266" s="151" t="s">
        <v>1</v>
      </c>
      <c r="C266" s="193"/>
      <c r="D266" s="193"/>
      <c r="E266" s="193"/>
      <c r="F266" s="244"/>
      <c r="G266" s="84"/>
      <c r="H266" s="86"/>
      <c r="I266" s="86"/>
      <c r="J266" s="86"/>
      <c r="K266" s="86"/>
      <c r="L266" s="86"/>
      <c r="M266" s="86"/>
      <c r="N266" s="88"/>
    </row>
    <row r="267" spans="1:14" x14ac:dyDescent="0.25">
      <c r="A267" s="152" t="s">
        <v>89</v>
      </c>
      <c r="B267" s="151" t="s">
        <v>88</v>
      </c>
      <c r="C267" s="204"/>
      <c r="D267" s="204"/>
      <c r="E267" s="204"/>
      <c r="F267" s="259"/>
      <c r="G267" s="171">
        <v>31384.89</v>
      </c>
      <c r="H267" s="172">
        <f>SUM(H268:H269)</f>
        <v>5655.8</v>
      </c>
      <c r="I267" s="172">
        <v>61640.89</v>
      </c>
      <c r="J267" s="172">
        <f>SUM(J268:J269)</f>
        <v>5655.8</v>
      </c>
      <c r="K267" s="172">
        <v>76702.47</v>
      </c>
      <c r="L267" s="172">
        <f>SUM(L268:L269)</f>
        <v>5655.8</v>
      </c>
      <c r="M267" s="172">
        <v>82785.81</v>
      </c>
      <c r="N267" s="173">
        <f>SUM(N268:N269)</f>
        <v>15233.52</v>
      </c>
    </row>
    <row r="268" spans="1:14" ht="38.25" x14ac:dyDescent="0.25">
      <c r="A268" s="152"/>
      <c r="B268" s="191"/>
      <c r="C268" s="205" t="s">
        <v>531</v>
      </c>
      <c r="D268" s="205" t="s">
        <v>532</v>
      </c>
      <c r="E268" s="205" t="s">
        <v>533</v>
      </c>
      <c r="F268" s="207" t="s">
        <v>202</v>
      </c>
      <c r="G268" s="261"/>
      <c r="H268" s="266">
        <v>5655.8</v>
      </c>
      <c r="I268" s="263"/>
      <c r="J268" s="266">
        <v>5655.8</v>
      </c>
      <c r="K268" s="263"/>
      <c r="L268" s="266">
        <v>5655.8</v>
      </c>
      <c r="M268" s="263"/>
      <c r="N268" s="267">
        <v>10233.52</v>
      </c>
    </row>
    <row r="269" spans="1:14" ht="25.5" x14ac:dyDescent="0.25">
      <c r="A269" s="152"/>
      <c r="B269" s="191"/>
      <c r="C269" s="192" t="s">
        <v>534</v>
      </c>
      <c r="D269" s="192" t="s">
        <v>532</v>
      </c>
      <c r="E269" s="192" t="s">
        <v>533</v>
      </c>
      <c r="F269" s="196" t="s">
        <v>202</v>
      </c>
      <c r="G269" s="260"/>
      <c r="H269" s="264">
        <v>0</v>
      </c>
      <c r="I269" s="262"/>
      <c r="J269" s="264">
        <v>0</v>
      </c>
      <c r="K269" s="262"/>
      <c r="L269" s="264">
        <v>0</v>
      </c>
      <c r="M269" s="262"/>
      <c r="N269" s="265">
        <v>5000</v>
      </c>
    </row>
    <row r="270" spans="1:14" x14ac:dyDescent="0.25">
      <c r="A270" s="155" t="s">
        <v>81</v>
      </c>
      <c r="B270" s="157" t="s">
        <v>126</v>
      </c>
      <c r="C270" s="193"/>
      <c r="D270" s="193"/>
      <c r="E270" s="193"/>
      <c r="F270" s="244"/>
      <c r="G270" s="76">
        <f>SUM(G249:G267)</f>
        <v>217487.03999999998</v>
      </c>
      <c r="H270" s="77">
        <f>SUM(H267,H266,H263,H250,H249)</f>
        <v>133004.22</v>
      </c>
      <c r="I270" s="77">
        <f>SUM(I249:I267)</f>
        <v>247743.03999999998</v>
      </c>
      <c r="J270" s="77">
        <f>SUM(J267,J266,J263,J250,J249)</f>
        <v>191772.59</v>
      </c>
      <c r="K270" s="77">
        <f>SUM(K249:K267)</f>
        <v>272393.16000000003</v>
      </c>
      <c r="L270" s="77">
        <f>SUM(L267,L266,L263,L250,L249)</f>
        <v>258303.37000000002</v>
      </c>
      <c r="M270" s="77">
        <f>SUM(M249:M267)</f>
        <v>412870.05</v>
      </c>
      <c r="N270" s="78">
        <f>SUM(N267,N266,N263,N250,N249)</f>
        <v>899480.0199999999</v>
      </c>
    </row>
    <row r="271" spans="1:14" x14ac:dyDescent="0.25">
      <c r="A271" s="152" t="s">
        <v>92</v>
      </c>
      <c r="B271" s="151" t="s">
        <v>91</v>
      </c>
      <c r="C271" s="153"/>
      <c r="D271" s="153"/>
      <c r="E271" s="153"/>
      <c r="F271" s="166"/>
      <c r="G271" s="84"/>
      <c r="H271" s="86"/>
      <c r="I271" s="86"/>
      <c r="J271" s="86"/>
      <c r="K271" s="86"/>
      <c r="L271" s="86"/>
      <c r="M271" s="86"/>
      <c r="N271" s="88"/>
    </row>
    <row r="272" spans="1:14" x14ac:dyDescent="0.25">
      <c r="A272" s="152" t="s">
        <v>94</v>
      </c>
      <c r="B272" s="151" t="s">
        <v>93</v>
      </c>
      <c r="C272" s="153"/>
      <c r="D272" s="153"/>
      <c r="E272" s="153"/>
      <c r="F272" s="166"/>
      <c r="G272" s="84"/>
      <c r="H272" s="86"/>
      <c r="I272" s="86"/>
      <c r="J272" s="86"/>
      <c r="K272" s="86"/>
      <c r="L272" s="86"/>
      <c r="M272" s="86"/>
      <c r="N272" s="88"/>
    </row>
    <row r="273" spans="1:14" x14ac:dyDescent="0.25">
      <c r="A273" s="152" t="s">
        <v>96</v>
      </c>
      <c r="B273" s="151" t="s">
        <v>95</v>
      </c>
      <c r="C273" s="153"/>
      <c r="D273" s="153"/>
      <c r="E273" s="153"/>
      <c r="F273" s="166"/>
      <c r="G273" s="84"/>
      <c r="H273" s="86"/>
      <c r="I273" s="86"/>
      <c r="J273" s="86"/>
      <c r="K273" s="86"/>
      <c r="L273" s="86"/>
      <c r="M273" s="86"/>
      <c r="N273" s="88"/>
    </row>
    <row r="274" spans="1:14" x14ac:dyDescent="0.25">
      <c r="A274" s="152" t="s">
        <v>98</v>
      </c>
      <c r="B274" s="151" t="s">
        <v>97</v>
      </c>
      <c r="C274" s="153"/>
      <c r="D274" s="153"/>
      <c r="E274" s="153"/>
      <c r="F274" s="166"/>
      <c r="G274" s="84"/>
      <c r="H274" s="86"/>
      <c r="I274" s="86"/>
      <c r="J274" s="86"/>
      <c r="K274" s="86"/>
      <c r="L274" s="86"/>
      <c r="M274" s="86"/>
      <c r="N274" s="88"/>
    </row>
    <row r="275" spans="1:14" x14ac:dyDescent="0.25">
      <c r="A275" s="155" t="s">
        <v>90</v>
      </c>
      <c r="B275" s="157" t="s">
        <v>125</v>
      </c>
      <c r="C275" s="153"/>
      <c r="D275" s="153"/>
      <c r="E275" s="153"/>
      <c r="F275" s="166"/>
      <c r="G275" s="76">
        <f>SUM(G271:G274)</f>
        <v>0</v>
      </c>
      <c r="H275" s="174">
        <f>SUM(H274,H273,H272,H271)</f>
        <v>0</v>
      </c>
      <c r="I275" s="174">
        <f>SUM(I271:I274)</f>
        <v>0</v>
      </c>
      <c r="J275" s="174">
        <f>SUM(J274,J273,J272,J271)</f>
        <v>0</v>
      </c>
      <c r="K275" s="174">
        <f>SUM(K271:K274)</f>
        <v>0</v>
      </c>
      <c r="L275" s="174">
        <f>SUM(L274,L273,L272,L271)</f>
        <v>0</v>
      </c>
      <c r="M275" s="174">
        <f>SUM(M271:M274)</f>
        <v>0</v>
      </c>
      <c r="N275" s="175">
        <f>SUM(N274,N273,N272,N271)</f>
        <v>0</v>
      </c>
    </row>
    <row r="276" spans="1:14" x14ac:dyDescent="0.25">
      <c r="A276" s="152" t="s">
        <v>101</v>
      </c>
      <c r="B276" s="151" t="s">
        <v>100</v>
      </c>
      <c r="C276" s="153"/>
      <c r="D276" s="153"/>
      <c r="E276" s="153"/>
      <c r="F276" s="166"/>
      <c r="G276" s="84"/>
      <c r="H276" s="86"/>
      <c r="I276" s="86"/>
      <c r="J276" s="86"/>
      <c r="K276" s="86"/>
      <c r="L276" s="86"/>
      <c r="M276" s="86"/>
      <c r="N276" s="88"/>
    </row>
    <row r="277" spans="1:14" x14ac:dyDescent="0.25">
      <c r="A277" s="152" t="s">
        <v>103</v>
      </c>
      <c r="B277" s="151" t="s">
        <v>102</v>
      </c>
      <c r="C277" s="153"/>
      <c r="D277" s="153"/>
      <c r="E277" s="153"/>
      <c r="F277" s="166"/>
      <c r="G277" s="84"/>
      <c r="H277" s="86"/>
      <c r="I277" s="86"/>
      <c r="J277" s="86"/>
      <c r="K277" s="86"/>
      <c r="L277" s="86"/>
      <c r="M277" s="86"/>
      <c r="N277" s="88"/>
    </row>
    <row r="278" spans="1:14" x14ac:dyDescent="0.25">
      <c r="A278" s="152" t="s">
        <v>105</v>
      </c>
      <c r="B278" s="151" t="s">
        <v>104</v>
      </c>
      <c r="C278" s="153"/>
      <c r="D278" s="153"/>
      <c r="E278" s="153"/>
      <c r="F278" s="166"/>
      <c r="G278" s="84"/>
      <c r="H278" s="86"/>
      <c r="I278" s="86"/>
      <c r="J278" s="86"/>
      <c r="K278" s="86"/>
      <c r="L278" s="86"/>
      <c r="M278" s="86"/>
      <c r="N278" s="88"/>
    </row>
    <row r="279" spans="1:14" x14ac:dyDescent="0.25">
      <c r="A279" s="152" t="s">
        <v>107</v>
      </c>
      <c r="B279" s="151" t="s">
        <v>106</v>
      </c>
      <c r="C279" s="153"/>
      <c r="D279" s="153"/>
      <c r="E279" s="153"/>
      <c r="F279" s="166"/>
      <c r="G279" s="84"/>
      <c r="H279" s="86"/>
      <c r="I279" s="86"/>
      <c r="J279" s="86"/>
      <c r="K279" s="86"/>
      <c r="L279" s="86"/>
      <c r="M279" s="86"/>
      <c r="N279" s="88"/>
    </row>
    <row r="280" spans="1:14" x14ac:dyDescent="0.25">
      <c r="A280" s="152" t="s">
        <v>109</v>
      </c>
      <c r="B280" s="151" t="s">
        <v>108</v>
      </c>
      <c r="C280" s="153"/>
      <c r="D280" s="153"/>
      <c r="E280" s="153"/>
      <c r="F280" s="166"/>
      <c r="G280" s="84"/>
      <c r="H280" s="86"/>
      <c r="I280" s="86"/>
      <c r="J280" s="86"/>
      <c r="K280" s="86"/>
      <c r="L280" s="86"/>
      <c r="M280" s="86"/>
      <c r="N280" s="88"/>
    </row>
    <row r="281" spans="1:14" x14ac:dyDescent="0.25">
      <c r="A281" s="155" t="s">
        <v>99</v>
      </c>
      <c r="B281" s="157" t="s">
        <v>124</v>
      </c>
      <c r="C281" s="153"/>
      <c r="D281" s="153"/>
      <c r="E281" s="153"/>
      <c r="F281" s="166"/>
      <c r="G281" s="176">
        <f>SUM(G276:G280)</f>
        <v>0</v>
      </c>
      <c r="H281" s="174">
        <f>SUM(H280,H279,H278,H277,H276)</f>
        <v>0</v>
      </c>
      <c r="I281" s="174">
        <f>SUM(I276:I280)</f>
        <v>0</v>
      </c>
      <c r="J281" s="174">
        <f>SUM(J280,J279,J278,J277,J276)</f>
        <v>0</v>
      </c>
      <c r="K281" s="174">
        <f>SUM(K280,K279,K278,K277,K276)</f>
        <v>0</v>
      </c>
      <c r="L281" s="174">
        <f>SUM(L280,L279,L278,L277,L276)</f>
        <v>0</v>
      </c>
      <c r="M281" s="174">
        <f>SUM(M280,M279,M278,M277,M276)</f>
        <v>0</v>
      </c>
      <c r="N281" s="175">
        <f>SUM(N280,N279,N278,N277,N276)</f>
        <v>0</v>
      </c>
    </row>
    <row r="282" spans="1:14" x14ac:dyDescent="0.25">
      <c r="A282" s="152" t="s">
        <v>168</v>
      </c>
      <c r="B282" s="177" t="s">
        <v>175</v>
      </c>
      <c r="C282" s="178"/>
      <c r="D282" s="178"/>
      <c r="E282" s="178"/>
      <c r="F282" s="179"/>
      <c r="G282" s="84"/>
      <c r="H282" s="86"/>
      <c r="I282" s="86"/>
      <c r="J282" s="86"/>
      <c r="K282" s="86"/>
      <c r="L282" s="86"/>
      <c r="M282" s="86"/>
      <c r="N282" s="88"/>
    </row>
    <row r="283" spans="1:14" ht="30" x14ac:dyDescent="0.25">
      <c r="A283" s="155" t="s">
        <v>176</v>
      </c>
      <c r="B283" s="180" t="s">
        <v>128</v>
      </c>
      <c r="C283" s="178"/>
      <c r="D283" s="178"/>
      <c r="E283" s="178"/>
      <c r="F283" s="179"/>
      <c r="G283" s="181">
        <f t="shared" ref="G283:N283" si="8">G282</f>
        <v>0</v>
      </c>
      <c r="H283" s="182">
        <f t="shared" si="8"/>
        <v>0</v>
      </c>
      <c r="I283" s="182">
        <f t="shared" si="8"/>
        <v>0</v>
      </c>
      <c r="J283" s="182">
        <f t="shared" si="8"/>
        <v>0</v>
      </c>
      <c r="K283" s="182">
        <f t="shared" si="8"/>
        <v>0</v>
      </c>
      <c r="L283" s="182">
        <f t="shared" si="8"/>
        <v>0</v>
      </c>
      <c r="M283" s="182">
        <f t="shared" si="8"/>
        <v>0</v>
      </c>
      <c r="N283" s="183">
        <f t="shared" si="8"/>
        <v>0</v>
      </c>
    </row>
    <row r="284" spans="1:14" x14ac:dyDescent="0.25">
      <c r="A284" s="152" t="s">
        <v>112</v>
      </c>
      <c r="B284" s="151" t="s">
        <v>111</v>
      </c>
      <c r="C284" s="204"/>
      <c r="D284" s="204"/>
      <c r="E284" s="204"/>
      <c r="F284" s="259"/>
      <c r="G284" s="84">
        <v>62509.04</v>
      </c>
      <c r="H284" s="86">
        <f>SUM(H285:H292)</f>
        <v>284245.17</v>
      </c>
      <c r="I284" s="86">
        <v>90927.64</v>
      </c>
      <c r="J284" s="86">
        <f>SUM(J285:J292)</f>
        <v>334371.39</v>
      </c>
      <c r="K284" s="86">
        <v>113561.96</v>
      </c>
      <c r="L284" s="86">
        <f>SUM(L285:L292)</f>
        <v>373987.31000000006</v>
      </c>
      <c r="M284" s="86">
        <v>146925.47</v>
      </c>
      <c r="N284" s="88">
        <f>SUM(N285:N292)</f>
        <v>903508.77</v>
      </c>
    </row>
    <row r="285" spans="1:14" ht="38.25" x14ac:dyDescent="0.25">
      <c r="A285" s="152"/>
      <c r="B285" s="191"/>
      <c r="C285" s="205" t="s">
        <v>535</v>
      </c>
      <c r="D285" s="205" t="s">
        <v>536</v>
      </c>
      <c r="E285" s="205" t="s">
        <v>537</v>
      </c>
      <c r="F285" s="207" t="s">
        <v>312</v>
      </c>
      <c r="G285" s="229"/>
      <c r="H285" s="236">
        <v>7215.96</v>
      </c>
      <c r="I285" s="231"/>
      <c r="J285" s="236">
        <v>11623.34</v>
      </c>
      <c r="K285" s="231"/>
      <c r="L285" s="236">
        <v>15275.38</v>
      </c>
      <c r="M285" s="231"/>
      <c r="N285" s="237">
        <v>26000</v>
      </c>
    </row>
    <row r="286" spans="1:14" ht="38.25" x14ac:dyDescent="0.25">
      <c r="A286" s="152"/>
      <c r="B286" s="191"/>
      <c r="C286" s="212" t="s">
        <v>538</v>
      </c>
      <c r="D286" s="212" t="s">
        <v>539</v>
      </c>
      <c r="E286" s="212" t="s">
        <v>540</v>
      </c>
      <c r="F286" s="213" t="s">
        <v>312</v>
      </c>
      <c r="G286" s="238"/>
      <c r="H286" s="239">
        <v>15680.52</v>
      </c>
      <c r="I286" s="240"/>
      <c r="J286" s="239">
        <v>25805.17</v>
      </c>
      <c r="K286" s="240"/>
      <c r="L286" s="239">
        <v>35988.76</v>
      </c>
      <c r="M286" s="240"/>
      <c r="N286" s="241">
        <v>70000</v>
      </c>
    </row>
    <row r="287" spans="1:14" ht="38.25" x14ac:dyDescent="0.25">
      <c r="A287" s="152"/>
      <c r="B287" s="191"/>
      <c r="C287" s="212" t="s">
        <v>541</v>
      </c>
      <c r="D287" s="212" t="s">
        <v>542</v>
      </c>
      <c r="E287" s="212" t="s">
        <v>543</v>
      </c>
      <c r="F287" s="213" t="s">
        <v>196</v>
      </c>
      <c r="G287" s="238"/>
      <c r="H287" s="239">
        <v>4824.16</v>
      </c>
      <c r="I287" s="240"/>
      <c r="J287" s="239">
        <v>16815.78</v>
      </c>
      <c r="K287" s="240"/>
      <c r="L287" s="239">
        <v>18080.37</v>
      </c>
      <c r="M287" s="240"/>
      <c r="N287" s="241">
        <v>40000</v>
      </c>
    </row>
    <row r="288" spans="1:14" ht="38.25" x14ac:dyDescent="0.25">
      <c r="A288" s="152"/>
      <c r="B288" s="191"/>
      <c r="C288" s="212" t="s">
        <v>544</v>
      </c>
      <c r="D288" s="212" t="s">
        <v>545</v>
      </c>
      <c r="E288" s="212" t="s">
        <v>546</v>
      </c>
      <c r="F288" s="213" t="s">
        <v>196</v>
      </c>
      <c r="G288" s="238"/>
      <c r="H288" s="239">
        <v>22316.67</v>
      </c>
      <c r="I288" s="240"/>
      <c r="J288" s="239">
        <v>44986.93</v>
      </c>
      <c r="K288" s="240"/>
      <c r="L288" s="239">
        <v>68570.320000000007</v>
      </c>
      <c r="M288" s="240"/>
      <c r="N288" s="241">
        <v>160008.76999999999</v>
      </c>
    </row>
    <row r="289" spans="1:14" ht="38.25" x14ac:dyDescent="0.25">
      <c r="A289" s="152"/>
      <c r="B289" s="191"/>
      <c r="C289" s="212" t="s">
        <v>547</v>
      </c>
      <c r="D289" s="212" t="s">
        <v>548</v>
      </c>
      <c r="E289" s="212" t="s">
        <v>549</v>
      </c>
      <c r="F289" s="213" t="s">
        <v>312</v>
      </c>
      <c r="G289" s="238"/>
      <c r="H289" s="239">
        <v>887.67</v>
      </c>
      <c r="I289" s="240"/>
      <c r="J289" s="239">
        <v>1819.98</v>
      </c>
      <c r="K289" s="240"/>
      <c r="L289" s="239">
        <v>2752.29</v>
      </c>
      <c r="M289" s="240"/>
      <c r="N289" s="241">
        <v>5000</v>
      </c>
    </row>
    <row r="290" spans="1:14" ht="38.25" x14ac:dyDescent="0.25">
      <c r="A290" s="152"/>
      <c r="B290" s="191"/>
      <c r="C290" s="212" t="s">
        <v>550</v>
      </c>
      <c r="D290" s="212" t="s">
        <v>551</v>
      </c>
      <c r="E290" s="212" t="s">
        <v>552</v>
      </c>
      <c r="F290" s="213" t="s">
        <v>202</v>
      </c>
      <c r="G290" s="238"/>
      <c r="H290" s="239">
        <v>231521.2</v>
      </c>
      <c r="I290" s="240"/>
      <c r="J290" s="239">
        <v>231521.2</v>
      </c>
      <c r="K290" s="240"/>
      <c r="L290" s="239">
        <v>231521.2</v>
      </c>
      <c r="M290" s="240"/>
      <c r="N290" s="241">
        <v>300000</v>
      </c>
    </row>
    <row r="291" spans="1:14" ht="38.25" x14ac:dyDescent="0.25">
      <c r="A291" s="152"/>
      <c r="B291" s="191"/>
      <c r="C291" s="212" t="s">
        <v>553</v>
      </c>
      <c r="D291" s="212" t="s">
        <v>551</v>
      </c>
      <c r="E291" s="212" t="s">
        <v>554</v>
      </c>
      <c r="F291" s="213" t="s">
        <v>202</v>
      </c>
      <c r="G291" s="238"/>
      <c r="H291" s="239">
        <v>1798.99</v>
      </c>
      <c r="I291" s="240"/>
      <c r="J291" s="239">
        <v>1798.99</v>
      </c>
      <c r="K291" s="240"/>
      <c r="L291" s="239">
        <v>1798.99</v>
      </c>
      <c r="M291" s="240"/>
      <c r="N291" s="241">
        <v>300000</v>
      </c>
    </row>
    <row r="292" spans="1:14" ht="25.5" x14ac:dyDescent="0.25">
      <c r="A292" s="152"/>
      <c r="B292" s="191"/>
      <c r="C292" s="192" t="s">
        <v>555</v>
      </c>
      <c r="D292" s="192" t="s">
        <v>556</v>
      </c>
      <c r="E292" s="192" t="s">
        <v>557</v>
      </c>
      <c r="F292" s="196" t="s">
        <v>208</v>
      </c>
      <c r="G292" s="228"/>
      <c r="H292" s="232">
        <v>0</v>
      </c>
      <c r="I292" s="230"/>
      <c r="J292" s="232">
        <v>0</v>
      </c>
      <c r="K292" s="230"/>
      <c r="L292" s="232">
        <v>0</v>
      </c>
      <c r="M292" s="230"/>
      <c r="N292" s="234">
        <v>2500</v>
      </c>
    </row>
    <row r="293" spans="1:14" x14ac:dyDescent="0.25">
      <c r="A293" s="152" t="s">
        <v>114</v>
      </c>
      <c r="B293" s="151" t="s">
        <v>113</v>
      </c>
      <c r="C293" s="194"/>
      <c r="D293" s="194"/>
      <c r="E293" s="194"/>
      <c r="F293" s="246"/>
      <c r="G293" s="84">
        <v>1993.58</v>
      </c>
      <c r="H293" s="86">
        <f>SUM(H294:H296)</f>
        <v>21266.06</v>
      </c>
      <c r="I293" s="86">
        <v>7103.87</v>
      </c>
      <c r="J293" s="86">
        <f>SUM(J294:J296)</f>
        <v>22944.81</v>
      </c>
      <c r="K293" s="86">
        <v>9512.9699999999993</v>
      </c>
      <c r="L293" s="86">
        <f>SUM(L294:L296)</f>
        <v>25480.33</v>
      </c>
      <c r="M293" s="86">
        <v>11840.05</v>
      </c>
      <c r="N293" s="88">
        <f>SUM(N294:N296)</f>
        <v>100119.51000000001</v>
      </c>
    </row>
    <row r="294" spans="1:14" ht="25.5" x14ac:dyDescent="0.25">
      <c r="A294" s="152"/>
      <c r="B294" s="191"/>
      <c r="C294" s="205" t="s">
        <v>558</v>
      </c>
      <c r="D294" s="205" t="s">
        <v>559</v>
      </c>
      <c r="E294" s="205" t="s">
        <v>560</v>
      </c>
      <c r="F294" s="207" t="s">
        <v>196</v>
      </c>
      <c r="G294" s="229"/>
      <c r="H294" s="236">
        <v>0</v>
      </c>
      <c r="I294" s="231"/>
      <c r="J294" s="236">
        <v>0</v>
      </c>
      <c r="K294" s="231"/>
      <c r="L294" s="236">
        <v>2214.9899999999998</v>
      </c>
      <c r="M294" s="231"/>
      <c r="N294" s="237">
        <v>16897.900000000001</v>
      </c>
    </row>
    <row r="295" spans="1:14" ht="25.5" x14ac:dyDescent="0.25">
      <c r="A295" s="152"/>
      <c r="B295" s="191"/>
      <c r="C295" s="212" t="s">
        <v>561</v>
      </c>
      <c r="D295" s="212" t="s">
        <v>562</v>
      </c>
      <c r="E295" s="212" t="s">
        <v>563</v>
      </c>
      <c r="F295" s="213" t="s">
        <v>196</v>
      </c>
      <c r="G295" s="238"/>
      <c r="H295" s="239">
        <v>21266.06</v>
      </c>
      <c r="I295" s="240"/>
      <c r="J295" s="239">
        <v>22944.81</v>
      </c>
      <c r="K295" s="240"/>
      <c r="L295" s="239">
        <v>23265.34</v>
      </c>
      <c r="M295" s="240"/>
      <c r="N295" s="241">
        <v>82221.61</v>
      </c>
    </row>
    <row r="296" spans="1:14" ht="25.5" x14ac:dyDescent="0.25">
      <c r="A296" s="152"/>
      <c r="B296" s="191"/>
      <c r="C296" s="192" t="s">
        <v>564</v>
      </c>
      <c r="D296" s="192" t="s">
        <v>559</v>
      </c>
      <c r="E296" s="192" t="s">
        <v>560</v>
      </c>
      <c r="F296" s="196" t="s">
        <v>196</v>
      </c>
      <c r="G296" s="228"/>
      <c r="H296" s="232">
        <v>0</v>
      </c>
      <c r="I296" s="230"/>
      <c r="J296" s="232">
        <v>0</v>
      </c>
      <c r="K296" s="230"/>
      <c r="L296" s="232">
        <v>0</v>
      </c>
      <c r="M296" s="230"/>
      <c r="N296" s="234">
        <v>1000</v>
      </c>
    </row>
    <row r="297" spans="1:14" x14ac:dyDescent="0.25">
      <c r="A297" s="155" t="s">
        <v>110</v>
      </c>
      <c r="B297" s="157" t="s">
        <v>123</v>
      </c>
      <c r="C297" s="193"/>
      <c r="D297" s="193"/>
      <c r="E297" s="193"/>
      <c r="F297" s="244"/>
      <c r="G297" s="184">
        <f t="shared" ref="G297:N297" si="9">+G284+G293</f>
        <v>64502.62</v>
      </c>
      <c r="H297" s="185">
        <f t="shared" si="9"/>
        <v>305511.23</v>
      </c>
      <c r="I297" s="185">
        <f t="shared" si="9"/>
        <v>98031.51</v>
      </c>
      <c r="J297" s="185">
        <f t="shared" si="9"/>
        <v>357316.2</v>
      </c>
      <c r="K297" s="185">
        <f t="shared" si="9"/>
        <v>123074.93000000001</v>
      </c>
      <c r="L297" s="185">
        <f t="shared" si="9"/>
        <v>399467.64000000007</v>
      </c>
      <c r="M297" s="185">
        <f t="shared" si="9"/>
        <v>158765.51999999999</v>
      </c>
      <c r="N297" s="186">
        <f t="shared" si="9"/>
        <v>1003628.28</v>
      </c>
    </row>
    <row r="298" spans="1:14" ht="17.25" x14ac:dyDescent="0.25">
      <c r="A298" s="187" t="s">
        <v>137</v>
      </c>
      <c r="B298" s="51" t="s">
        <v>144</v>
      </c>
      <c r="C298" s="144"/>
      <c r="D298" s="144"/>
      <c r="E298" s="144"/>
      <c r="F298" s="145"/>
      <c r="G298" s="188"/>
      <c r="H298" s="189">
        <v>0</v>
      </c>
      <c r="I298" s="189"/>
      <c r="J298" s="189">
        <v>0</v>
      </c>
      <c r="K298" s="189"/>
      <c r="L298" s="189">
        <v>0</v>
      </c>
      <c r="M298" s="189"/>
      <c r="N298" s="190">
        <v>0</v>
      </c>
    </row>
    <row r="299" spans="1:14" x14ac:dyDescent="0.25">
      <c r="A299" s="4" t="s">
        <v>132</v>
      </c>
      <c r="B299" s="3"/>
      <c r="C299" s="146"/>
      <c r="D299" s="146"/>
      <c r="E299" s="146"/>
      <c r="F299" s="146"/>
      <c r="G299" s="136">
        <f t="shared" ref="G299:N299" si="10">+G298+G297+G283+G281+G275+G270+G248</f>
        <v>508584.17</v>
      </c>
      <c r="H299" s="137">
        <f t="shared" si="10"/>
        <v>781241.78999999992</v>
      </c>
      <c r="I299" s="137">
        <f t="shared" si="10"/>
        <v>669118.59000000008</v>
      </c>
      <c r="J299" s="137">
        <f t="shared" si="10"/>
        <v>1201125.1900000002</v>
      </c>
      <c r="K299" s="137">
        <f t="shared" si="10"/>
        <v>916245.22</v>
      </c>
      <c r="L299" s="137">
        <f t="shared" si="10"/>
        <v>1481004.2000000002</v>
      </c>
      <c r="M299" s="137">
        <f t="shared" si="10"/>
        <v>1231543.03</v>
      </c>
      <c r="N299" s="138">
        <f t="shared" si="10"/>
        <v>3650769.2499999995</v>
      </c>
    </row>
    <row r="300" spans="1:14" x14ac:dyDescent="0.25">
      <c r="A300" s="4" t="s">
        <v>174</v>
      </c>
      <c r="B300" s="3"/>
      <c r="C300" s="143"/>
      <c r="D300" s="143"/>
      <c r="E300" s="143"/>
      <c r="F300" s="143"/>
      <c r="G300" s="16"/>
      <c r="H300" s="101">
        <v>0</v>
      </c>
      <c r="I300" s="17"/>
      <c r="J300" s="101">
        <v>57775</v>
      </c>
      <c r="K300" s="17"/>
      <c r="L300" s="101">
        <v>67779.070000000007</v>
      </c>
      <c r="M300" s="17"/>
      <c r="N300" s="103">
        <v>68029.070000000007</v>
      </c>
    </row>
    <row r="301" spans="1:14" x14ac:dyDescent="0.25">
      <c r="A301" s="31"/>
      <c r="B301" s="56"/>
      <c r="C301" s="56"/>
      <c r="D301" s="56"/>
      <c r="E301" s="56"/>
      <c r="F301" s="56"/>
      <c r="G301" s="57"/>
      <c r="H301" s="57"/>
      <c r="I301" s="57"/>
      <c r="J301" s="57"/>
      <c r="K301" s="57"/>
      <c r="L301" s="57"/>
      <c r="M301" s="57"/>
      <c r="N301" s="58"/>
    </row>
    <row r="302" spans="1:14" x14ac:dyDescent="0.25">
      <c r="A302" s="59"/>
      <c r="B302" s="60" t="s">
        <v>129</v>
      </c>
      <c r="C302" s="147"/>
      <c r="D302" s="147"/>
      <c r="E302" s="147"/>
      <c r="F302" s="147"/>
      <c r="G302" s="137">
        <f t="shared" ref="G302:N302" si="11">+G126-G299</f>
        <v>790398.12000000011</v>
      </c>
      <c r="H302" s="137">
        <f t="shared" si="11"/>
        <v>656984.57000000018</v>
      </c>
      <c r="I302" s="137">
        <f t="shared" si="11"/>
        <v>1167168.7499999998</v>
      </c>
      <c r="J302" s="137">
        <f t="shared" si="11"/>
        <v>700516.25999999978</v>
      </c>
      <c r="K302" s="137">
        <f t="shared" si="11"/>
        <v>1290829.9000000001</v>
      </c>
      <c r="L302" s="137">
        <f t="shared" si="11"/>
        <v>724048.54</v>
      </c>
      <c r="M302" s="137">
        <f t="shared" si="11"/>
        <v>1201864.18</v>
      </c>
      <c r="N302" s="138">
        <f t="shared" si="11"/>
        <v>231349.16000000061</v>
      </c>
    </row>
    <row r="303" spans="1:14" s="37" customFormat="1" x14ac:dyDescent="0.2">
      <c r="A303" s="59"/>
      <c r="B303" s="60" t="s">
        <v>163</v>
      </c>
      <c r="C303" s="148"/>
      <c r="D303" s="148"/>
      <c r="E303" s="148"/>
      <c r="F303" s="148"/>
      <c r="G303" s="18"/>
      <c r="H303" s="141">
        <f>+H127-H300</f>
        <v>148860.09</v>
      </c>
      <c r="I303" s="19"/>
      <c r="J303" s="141">
        <f>+J127-J300</f>
        <v>205570.68</v>
      </c>
      <c r="K303" s="19"/>
      <c r="L303" s="141">
        <f>+L127-L300</f>
        <v>196495</v>
      </c>
      <c r="M303" s="19"/>
      <c r="N303" s="139">
        <f>+N127-N300</f>
        <v>196245</v>
      </c>
    </row>
    <row r="304" spans="1:14" s="37" customFormat="1" x14ac:dyDescent="0.25">
      <c r="A304" s="61"/>
      <c r="B304" s="60" t="s">
        <v>134</v>
      </c>
      <c r="C304" s="147"/>
      <c r="D304" s="147"/>
      <c r="E304" s="147"/>
      <c r="F304" s="147"/>
      <c r="G304" s="137">
        <v>0</v>
      </c>
      <c r="H304" s="137">
        <f>IF(H302&lt;0,-H302,0)</f>
        <v>0</v>
      </c>
      <c r="I304" s="137">
        <v>0</v>
      </c>
      <c r="J304" s="137">
        <f>IF(J302&lt;0,-J302,0)</f>
        <v>0</v>
      </c>
      <c r="K304" s="137">
        <v>0</v>
      </c>
      <c r="L304" s="137">
        <f>IF(L302&lt;0,-L302,0)</f>
        <v>0</v>
      </c>
      <c r="M304" s="137">
        <v>0</v>
      </c>
      <c r="N304" s="140">
        <f>IF(N302&lt;0,-N302,0)</f>
        <v>0</v>
      </c>
    </row>
    <row r="305" spans="1:14" s="62" customFormat="1" ht="21" customHeight="1" x14ac:dyDescent="0.2">
      <c r="A305" s="2" t="s">
        <v>149</v>
      </c>
      <c r="B305" s="2"/>
      <c r="C305" s="2"/>
      <c r="D305" s="2"/>
      <c r="E305" s="2"/>
      <c r="F305" s="2"/>
      <c r="G305" s="2"/>
      <c r="H305" s="2"/>
      <c r="I305" s="2"/>
      <c r="J305" s="2"/>
      <c r="K305" s="2"/>
      <c r="L305" s="2"/>
      <c r="M305" s="2"/>
      <c r="N305" s="2"/>
    </row>
    <row r="306" spans="1:14" s="62" customFormat="1" ht="21" customHeight="1" x14ac:dyDescent="0.2">
      <c r="A306" s="1" t="s">
        <v>151</v>
      </c>
      <c r="B306" s="1"/>
      <c r="C306" s="1"/>
      <c r="D306" s="1"/>
      <c r="E306" s="1"/>
      <c r="F306" s="1"/>
      <c r="G306" s="1"/>
      <c r="H306" s="1"/>
      <c r="I306" s="1"/>
      <c r="J306" s="1"/>
      <c r="K306" s="1"/>
      <c r="L306" s="1"/>
      <c r="M306" s="1"/>
      <c r="N306" s="1"/>
    </row>
    <row r="307" spans="1:14" s="62" customFormat="1" ht="21" customHeight="1" x14ac:dyDescent="0.2">
      <c r="A307" s="14" t="s">
        <v>167</v>
      </c>
      <c r="B307" s="14"/>
      <c r="C307" s="14"/>
      <c r="D307" s="14"/>
      <c r="E307" s="14"/>
      <c r="F307" s="14"/>
      <c r="G307" s="14"/>
      <c r="H307" s="14"/>
      <c r="I307" s="14"/>
      <c r="J307" s="14"/>
      <c r="K307" s="14"/>
      <c r="L307" s="14"/>
      <c r="M307" s="14"/>
      <c r="N307" s="14"/>
    </row>
  </sheetData>
  <sheetProtection password="D3C7" sheet="1" objects="1" scenarios="1"/>
  <mergeCells count="39">
    <mergeCell ref="A7:N7"/>
    <mergeCell ref="B1:N2"/>
    <mergeCell ref="A3:N3"/>
    <mergeCell ref="A4:N4"/>
    <mergeCell ref="A5:N5"/>
    <mergeCell ref="A6:N6"/>
    <mergeCell ref="A126:B126"/>
    <mergeCell ref="A8:N8"/>
    <mergeCell ref="A9:N9"/>
    <mergeCell ref="A11:A13"/>
    <mergeCell ref="B11:B13"/>
    <mergeCell ref="C11:C13"/>
    <mergeCell ref="D11:D13"/>
    <mergeCell ref="E11:E13"/>
    <mergeCell ref="F11:F13"/>
    <mergeCell ref="G11:N11"/>
    <mergeCell ref="G12:H12"/>
    <mergeCell ref="I12:J12"/>
    <mergeCell ref="K12:L12"/>
    <mergeCell ref="M12:N12"/>
    <mergeCell ref="A124:B124"/>
    <mergeCell ref="A125:B125"/>
    <mergeCell ref="E129:E131"/>
    <mergeCell ref="A127:B127"/>
    <mergeCell ref="A129:A131"/>
    <mergeCell ref="B129:B131"/>
    <mergeCell ref="C129:C131"/>
    <mergeCell ref="D129:D131"/>
    <mergeCell ref="F129:F131"/>
    <mergeCell ref="G129:N129"/>
    <mergeCell ref="G130:H130"/>
    <mergeCell ref="I130:J130"/>
    <mergeCell ref="K130:L130"/>
    <mergeCell ref="M130:N130"/>
    <mergeCell ref="A299:B299"/>
    <mergeCell ref="A300:B300"/>
    <mergeCell ref="A305:N305"/>
    <mergeCell ref="A306:N306"/>
    <mergeCell ref="A307:N307"/>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utente</cp:lastModifiedBy>
  <cp:lastPrinted>2025-01-31T15:01:04Z</cp:lastPrinted>
  <dcterms:created xsi:type="dcterms:W3CDTF">2015-02-26T11:29:02Z</dcterms:created>
  <dcterms:modified xsi:type="dcterms:W3CDTF">2025-10-13T13:40:48Z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